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amalia.tiplic\Desktop\k30.05 RO RRP - Pachet transport final-final!!!\4. Anexe  RO RRP - Componenta transport\Anexa 14 - Anexe Costing ITS\"/>
    </mc:Choice>
  </mc:AlternateContent>
  <xr:revisionPtr revIDLastSave="0" documentId="13_ncr:1_{7D7533D6-AA43-43DF-B8F9-00EDF2D526B4}" xr6:coauthVersionLast="47" xr6:coauthVersionMax="47" xr10:uidLastSave="{00000000-0000-0000-0000-000000000000}"/>
  <bookViews>
    <workbookView xWindow="-120" yWindow="-120" windowWidth="29040" windowHeight="15525" xr2:uid="{00000000-000D-0000-FFFF-FFFF00000000}"/>
  </bookViews>
  <sheets>
    <sheet name="Centralizator CNAIR SA-actualiz" sheetId="1" r:id="rId1"/>
    <sheet name="Centralizator CNAIR SA" sheetId="2" r:id="rId2"/>
    <sheet name="diverse" sheetId="3" r:id="rId3"/>
  </sheets>
  <calcPr calcId="191029"/>
  <extLst>
    <ext uri="GoogleSheetsCustomDataVersion1">
      <go:sheetsCustomData xmlns:go="http://customooxmlschemas.google.com/" r:id="rId7" roundtripDataSignature="AMtx7mgQQFp47chxQuiTkEMrFs7K/czQVw=="/>
    </ext>
  </extLst>
</workbook>
</file>

<file path=xl/calcChain.xml><?xml version="1.0" encoding="utf-8"?>
<calcChain xmlns="http://schemas.openxmlformats.org/spreadsheetml/2006/main">
  <c r="E69" i="3" l="1"/>
  <c r="E70" i="3" s="1"/>
  <c r="F54" i="3"/>
  <c r="E54" i="3"/>
  <c r="F53" i="3"/>
  <c r="F52" i="3"/>
  <c r="F51" i="3"/>
  <c r="F50" i="3"/>
  <c r="F49" i="3"/>
  <c r="E49" i="3"/>
  <c r="F31" i="3"/>
  <c r="E31" i="3"/>
  <c r="F28" i="3"/>
  <c r="E28" i="3"/>
  <c r="F27" i="3"/>
  <c r="F26" i="3"/>
  <c r="F25" i="3"/>
  <c r="E25" i="3"/>
  <c r="F24" i="3"/>
  <c r="E24" i="3"/>
  <c r="F23" i="3"/>
  <c r="E23" i="3"/>
  <c r="F22" i="3"/>
  <c r="F21" i="3"/>
  <c r="F20" i="3"/>
  <c r="F19" i="3"/>
  <c r="F18" i="3"/>
  <c r="E18" i="3"/>
  <c r="F17" i="3"/>
  <c r="E17" i="3"/>
  <c r="F16" i="3"/>
  <c r="E16" i="3"/>
  <c r="F15" i="3"/>
  <c r="E15" i="3"/>
  <c r="F14" i="3"/>
  <c r="E14" i="3"/>
  <c r="F13" i="3"/>
  <c r="E13" i="3"/>
  <c r="F12" i="3"/>
  <c r="E12" i="3"/>
  <c r="F11" i="3"/>
  <c r="F10" i="3"/>
  <c r="F69" i="3" s="1"/>
  <c r="F70" i="3" s="1"/>
  <c r="E10" i="3"/>
  <c r="F9" i="3"/>
  <c r="F8" i="3"/>
  <c r="F7" i="3"/>
  <c r="F6" i="3"/>
  <c r="E6" i="3"/>
  <c r="D79" i="2"/>
  <c r="B79" i="2"/>
  <c r="C78" i="2"/>
  <c r="B78" i="2"/>
  <c r="B77" i="2"/>
  <c r="D76" i="2"/>
  <c r="C76" i="2"/>
  <c r="D71" i="2"/>
  <c r="C71" i="2"/>
  <c r="F70" i="2"/>
  <c r="F69" i="2"/>
  <c r="F68" i="2"/>
  <c r="F67" i="2"/>
  <c r="D66" i="2"/>
  <c r="C66" i="2"/>
  <c r="C79" i="2" s="1"/>
  <c r="D65" i="2"/>
  <c r="C65" i="2"/>
  <c r="D52" i="2"/>
  <c r="C52" i="2"/>
  <c r="D46" i="2"/>
  <c r="D78" i="2" s="1"/>
  <c r="C46" i="2"/>
  <c r="D45" i="2"/>
  <c r="C45" i="2"/>
  <c r="D41" i="2"/>
  <c r="C41" i="2"/>
  <c r="D24" i="2"/>
  <c r="D22" i="2" s="1"/>
  <c r="D25" i="2" s="1"/>
  <c r="D3" i="2" s="1"/>
  <c r="D77" i="2" s="1"/>
  <c r="D80" i="2" s="1"/>
  <c r="C24" i="2"/>
  <c r="C22" i="2"/>
  <c r="C25" i="2" s="1"/>
  <c r="C3" i="2" s="1"/>
  <c r="C77" i="2" s="1"/>
  <c r="C80" i="2" s="1"/>
  <c r="D17" i="2"/>
  <c r="C17" i="2"/>
  <c r="D12" i="2"/>
  <c r="C12" i="2"/>
  <c r="D79" i="1"/>
  <c r="B79" i="1"/>
  <c r="D78" i="1"/>
  <c r="B78" i="1"/>
  <c r="B77" i="1"/>
  <c r="D76" i="1"/>
  <c r="C76" i="1"/>
  <c r="G71" i="1"/>
  <c r="D71" i="1"/>
  <c r="C71" i="1"/>
  <c r="F70" i="1"/>
  <c r="C70" i="1"/>
  <c r="F69" i="1"/>
  <c r="F68" i="1"/>
  <c r="C68" i="1"/>
  <c r="F67" i="1"/>
  <c r="D66" i="1"/>
  <c r="C66" i="1"/>
  <c r="C79" i="1" s="1"/>
  <c r="D65" i="1"/>
  <c r="C65" i="1"/>
  <c r="C46" i="1" s="1"/>
  <c r="C78" i="1" s="1"/>
  <c r="D63" i="1"/>
  <c r="C59" i="1"/>
  <c r="C56" i="1"/>
  <c r="C55" i="1"/>
  <c r="D52" i="1"/>
  <c r="C52" i="1"/>
  <c r="D46" i="1"/>
  <c r="D45" i="1"/>
  <c r="C45" i="1"/>
  <c r="D41" i="1"/>
  <c r="C41" i="1"/>
  <c r="C40" i="1"/>
  <c r="C35" i="1"/>
  <c r="D27" i="1"/>
  <c r="D25" i="1"/>
  <c r="D3" i="1" s="1"/>
  <c r="D77" i="1" s="1"/>
  <c r="D80" i="1" s="1"/>
  <c r="C25" i="1"/>
  <c r="D24" i="1"/>
  <c r="C24" i="1"/>
  <c r="D22" i="1"/>
  <c r="C22" i="1"/>
  <c r="C19" i="1"/>
  <c r="D17" i="1"/>
  <c r="C17" i="1"/>
  <c r="C16" i="1"/>
  <c r="C15" i="1"/>
  <c r="D12" i="1"/>
  <c r="C12" i="1"/>
  <c r="C3" i="1" s="1"/>
  <c r="C77" i="1" s="1"/>
  <c r="C11" i="1"/>
  <c r="C7" i="1"/>
  <c r="C6" i="1"/>
  <c r="C5" i="1"/>
  <c r="C80" i="1" l="1"/>
</calcChain>
</file>

<file path=xl/sharedStrings.xml><?xml version="1.0" encoding="utf-8"?>
<sst xmlns="http://schemas.openxmlformats.org/spreadsheetml/2006/main" count="565" uniqueCount="244">
  <si>
    <t>Nr. crt.</t>
  </si>
  <si>
    <t>Denumire proiect</t>
  </si>
  <si>
    <t>Valoare estimata proiect (lei fara TVA)</t>
  </si>
  <si>
    <t>Valoare estimata proiect (lei cu TVA)</t>
  </si>
  <si>
    <t>Perioada de implementare</t>
  </si>
  <si>
    <t>I</t>
  </si>
  <si>
    <t>CRESTEREA SIGURANTEI RUTIERE</t>
  </si>
  <si>
    <t>SIGURANTA PASIVA</t>
  </si>
  <si>
    <t>Cresterea sigurantei rutiere prin protejarea conducatorilor auto impotriva iesirilor  in afara partii carosabile, prin amplasarea de parapete rutier din beton</t>
  </si>
  <si>
    <t>ian. 2022 - dec. 2023</t>
  </si>
  <si>
    <t xml:space="preserve">Amplasarea de parapete rutier cu rulouri, pentru creșterea siguranței rutiere în zonele cu risc crescut de producere a accidentelor rutiere </t>
  </si>
  <si>
    <t>sept 2021 - sept 2023</t>
  </si>
  <si>
    <t>Cresterea sigurantei rutiere pe drumul national DN 7C - Transfagarasan si DN 67C - Transalpina,si alte sectoare de drumuri montane prin montarea de parapete rutier cu cabluri la marginea partii carosabile</t>
  </si>
  <si>
    <t>Măsuri de diminuare a consecințelor produse de coliziunile cu obiecte rigide din zona drumului, prin amplasarea atenuatorilor de impact echipati cu sistem de detectia accidente si monitorizare trafic</t>
  </si>
  <si>
    <t>sept 2021 -  dec 2023</t>
  </si>
  <si>
    <t>Cresterea eficientei activitatii de intretinere a elementelor de siguranta rutiera prin achizitia de sonete pentru montarea/intretinerea parapetelui metalic</t>
  </si>
  <si>
    <t>ian 2023 - dec 2026</t>
  </si>
  <si>
    <t>Achiziționarea de sisteme pentru protejarea lucrătorilor care efectuează intervenții de urgență la infrastructura autostrăziilor și de drumuri naționale deschise traficului international, tip ,,Truck mounted attenuator,,;90 BUCATI</t>
  </si>
  <si>
    <t>2021 - 2023</t>
  </si>
  <si>
    <t xml:space="preserve">Campanie de Siguranță rutieră adresată categoriilor vulnerabile de participanți la trafic </t>
  </si>
  <si>
    <t>ian 2022 - dec 2023</t>
  </si>
  <si>
    <t>TOTAL subcapitol 1 - SIGURANTA PASIVA</t>
  </si>
  <si>
    <t>ILUMINAT PE TIMP DE NOAPTE SI DISPOZITIVE LUMINOASE SI REFLECTORIZANTE</t>
  </si>
  <si>
    <t>Sporirea siguranței rutiere pe timp de noapte, prin semnalizarea sectoarelor de drum periculoase cu surse de lumină ce utilizează energie verde</t>
  </si>
  <si>
    <t>sept 2021 - dec 2023</t>
  </si>
  <si>
    <t>Dirijarea traficului rutier pe timp de noapte prin stalpisori de dirijare, butoni luminosi, inclusiv elemente de semnalizare dedicate protejarii participantilor la trafic de animalele salbatice</t>
  </si>
  <si>
    <t>ian 2022 - dec 2024</t>
  </si>
  <si>
    <t>Cresterea sigurantei rutiere prin iluminarea sectoarelor periculoase, precum si optimizarea consumurilor la sistemele de iluminat existente prin echiparea cu sistem de telegestiune</t>
  </si>
  <si>
    <t>TOTAL subcapitol 2</t>
  </si>
  <si>
    <t>SEPARAREA CAILOR DE TRAFIC AUTO SI PIETONAL PRIN DENIVELAREA ACESTORA PENTRU EVITAREA CONGESTIILOR</t>
  </si>
  <si>
    <t>Pasaje denivelate pentru cresterea sigurantei rutiere si eliminarea blocajelor din trafic</t>
  </si>
  <si>
    <t>ian. 2022 - dec. 2026</t>
  </si>
  <si>
    <t>Realizare pasaje denivelate pentru cresterea sigurantei rutiere si eliminarea blocajelor din trafic (SF+PT)</t>
  </si>
  <si>
    <t>Realizare pasaje denivelate pentru cresterea sigurantei rutiere si eliminarea blocajelor din trafic (Executie lucrari)</t>
  </si>
  <si>
    <t>ian 2024 - dec 2026</t>
  </si>
  <si>
    <t>PASARELE SI PASAJE SUBTERANE PIETONALE</t>
  </si>
  <si>
    <t>2021 - 2025</t>
  </si>
  <si>
    <t>50 pasarele</t>
  </si>
  <si>
    <t>50 PASARELEX 500.000 EURO</t>
  </si>
  <si>
    <t>50 pasaje</t>
  </si>
  <si>
    <t>50 PASAJEX 500.000 EUROX26%</t>
  </si>
  <si>
    <t>TOTAL subcapitol 3</t>
  </si>
  <si>
    <t>SEMNALIZARE, MARCAJE SI AMENAJARI RUTIERE</t>
  </si>
  <si>
    <t>Cresterea gradului de siguranta rutiera pe reteaua de drumuri nationale, prin dirijarea traficului in solutie giratorie</t>
  </si>
  <si>
    <t>IMPLEMENTAREA SISTEMULUI DE CIRCULATIE 2+1</t>
  </si>
  <si>
    <t>ian. 2022 - dec. 2024</t>
  </si>
  <si>
    <t>4.2.1</t>
  </si>
  <si>
    <t>Implementarea sistemului de circulatie 2+1 pe DN 2 cu platforma de 12 metri, pe sectorul Bucuresti - Urziceni</t>
  </si>
  <si>
    <t>4.2.2</t>
  </si>
  <si>
    <t>Implementarea sistemului de circulatie 2+1 pe DN 2 cu platforma de 12 metri, pe sectorul Urziceni - Buzau</t>
  </si>
  <si>
    <t>4.2.3</t>
  </si>
  <si>
    <t>Implementarea sistemului de circulatie 2+1 pe DN 2 cu platforma de 12 metri, pe sectorul Buzau - Focsani</t>
  </si>
  <si>
    <t>4.2.4</t>
  </si>
  <si>
    <t>Implementarea sistemului de circulatie 2+1 pe DN 2 cu platforma de 12 metri, pe sectorul Focsani - Adjud</t>
  </si>
  <si>
    <t>4.2.5</t>
  </si>
  <si>
    <t>Implementarea sistemului de circulatie 2+1 pe DN 2 cu platforma de 12 metri, pe sectorul Adjud - Bacau</t>
  </si>
  <si>
    <t>4.2.6</t>
  </si>
  <si>
    <t>Implementarea sistemului de circulatie 2+1 pe DN 1C cu platforma de 12 metri</t>
  </si>
  <si>
    <t>4.2.7</t>
  </si>
  <si>
    <t>Implementarea Sistemului ITS pentru controlul benzilor reversibile pe DN39, km 12+38 - km 14+400</t>
  </si>
  <si>
    <t>Masuri de calmare a traficului rutier la intrarea in localitati</t>
  </si>
  <si>
    <t>Facilitati de circulatie in conditii de siguranta a pietonilor in localitatile tranzitate de DN-uri</t>
  </si>
  <si>
    <t>Sporirea gradului de siguranta rutiera prin suplimentarea semnalizarii cu semnificatia "Acces interzis" pe bretelele autostrazilor</t>
  </si>
  <si>
    <t xml:space="preserve">Incurajarea pastrarii distantei in mers pe autostrada A1 si DN 1, prin semnalizare orizontala si verticala </t>
  </si>
  <si>
    <t>Achizitia de utilaje specializate pentru stergerea marcajelor rutiere in vedere reconfigurarii semnalizarii orizontale</t>
  </si>
  <si>
    <t>TOTAL subcapitol 4</t>
  </si>
  <si>
    <t>DIGITALIZAREA ELEMENTELOR DE SIGURANTA CIRCULATIEI</t>
  </si>
  <si>
    <t>„Achizitia unui Sistem de Management al Semnalizarii Rutiere Verticale, Orizontale si a Elementelor Pasive de Siguranta Rutiere”</t>
  </si>
  <si>
    <t>Proiect pilot - Asigurarea unui grad ridicat de siguranță rutieră pe un sector de autostradă care să asigure circulația vehiculelor autonome</t>
  </si>
  <si>
    <t>TOTAL subcapitol 5</t>
  </si>
  <si>
    <t>II</t>
  </si>
  <si>
    <t>DEZVOLTAREA UNOR SISTEME INTEGRATE DE MANAGEMENT AL TRAFICULUI</t>
  </si>
  <si>
    <t>sisteme de informare pentru utilizatori</t>
  </si>
  <si>
    <t>Implementare sistem de radiodifuziune/ mesaje TA pentru sectoarele de autostrăzi din România</t>
  </si>
  <si>
    <t>2022-2023; 2023-2024</t>
  </si>
  <si>
    <t>Implementarea sistemelor de monitorizare și informare în timp real al locurilor de parcare disponibile pe reteaua de autostrăzi</t>
  </si>
  <si>
    <t>comasate</t>
  </si>
  <si>
    <t>Studiu de fezabilitate privind implementarea sistemelor de monitorizare și informare în timp real al locurilor de parcare disponibile pe reteaua de autostrăzi</t>
  </si>
  <si>
    <t>2021-2022</t>
  </si>
  <si>
    <t>Sistem de monitorizare și informare în timp real al locurilor de parcare disponibile pe reteaua de autostrăzi</t>
  </si>
  <si>
    <t xml:space="preserve">2022-2023; 2023-2025 </t>
  </si>
  <si>
    <t>TOTAL subcapitol II.1</t>
  </si>
  <si>
    <t>interoperabilitatea sistemelor de transport</t>
  </si>
  <si>
    <t>implementarea si integrarea sistemelor its pe autostrazi</t>
  </si>
  <si>
    <t>Implementarea și integrarea sistemelor ITS pe Autostrada A3 Târgu-Mureș – Nădășelu</t>
  </si>
  <si>
    <t>2022-2023</t>
  </si>
  <si>
    <t>Implementarea și integrarea sistemelor ITS pe Autostrada A1 Sibiu – Holdea</t>
  </si>
  <si>
    <t>Implementarea și integrarea sistemelor ITS pe Autostrada A1 Margina – Nădlac</t>
  </si>
  <si>
    <t>Studiu de fezabilitate privind asigurarea continuitatii sistemelor ITS pe rețeaua de drumuri europene</t>
  </si>
  <si>
    <t>Traininguri si schimburi de experienta a personalului CNAIR SA cu specialisti din tari cu bune practici in siguranta circulatiei si ITS</t>
  </si>
  <si>
    <t>Centrul national de management al retelei rutiere nationale</t>
  </si>
  <si>
    <t>Studiu de fezabilitate privind infiintarea Centrului National de Management al Traficului pentru reteaua de autostrazi si drumuri nationale</t>
  </si>
  <si>
    <t>Înfiintarea Centrului National de Management al Traficului pentru reteaua de autostrazi si drumuri nationale</t>
  </si>
  <si>
    <t>Ateliere mobile pentru intervenții de urgență ITS</t>
  </si>
  <si>
    <t>Achiziție VMS mobile pentru furnizare informații / avertizări în perioadele de vârf de trafic în special în sezonul estival și semnalizarea locului unui accident pentru autostrăzi și drumuri naționale deschise traficului international/ 90 bucati</t>
  </si>
  <si>
    <t>TOTAL subcapitol II.2</t>
  </si>
  <si>
    <t>III</t>
  </si>
  <si>
    <t>REFORMA SISTEMULUI DE TAXARE SI CONTROL IN ROMANIA</t>
  </si>
  <si>
    <t>Modernizarea a 22 de instalatii de cantarire situate in 10 puncte de frontiera, inclusiv automatizarea acestora</t>
  </si>
  <si>
    <t>2021-2023</t>
  </si>
  <si>
    <t>Porti de gabarit (34)</t>
  </si>
  <si>
    <t>Sisteme integrate de inspectie rutiera in vederea asigurarii unei monitorizari efective a traficului, inspectia sigurantei traficului si cantarirea vehiculelor destinate transportului de marfuri</t>
  </si>
  <si>
    <t>2022-2025</t>
  </si>
  <si>
    <t>Sistem taxare pe distanta</t>
  </si>
  <si>
    <t>TOTAL subcapitol III</t>
  </si>
  <si>
    <t>SUMAR</t>
  </si>
  <si>
    <t>TOTAL GENERAL CNAIR SA</t>
  </si>
  <si>
    <t>Cresterea sigurantei rutiere pe drumul national DN 7C - Transfagarasan si DN 67C - Transalpina, prin montarea de parapete rutier cu cabluri la marginea partii carosabile</t>
  </si>
  <si>
    <t>	Achiziție VMS mobile pentru furnizare informații / avertizări în perioadele de vârf de trafic în special în sezonul estival și semnalizarea locului unui accident pentru autostrăzi și drumuri naționale deschise traficului international/ 90 bucati</t>
  </si>
  <si>
    <t>Obiectiv general</t>
  </si>
  <si>
    <t>Obiective specifice</t>
  </si>
  <si>
    <t>Responsabil</t>
  </si>
  <si>
    <t>Fundamentare interventie</t>
  </si>
  <si>
    <t>Mod calcul / Documente de referinta+K5:L53</t>
  </si>
  <si>
    <t>Anexe</t>
  </si>
  <si>
    <t>Cresterea sigurantei rutiere prin:</t>
  </si>
  <si>
    <t xml:space="preserve">1. Dotarea infrastructurii rutiere cu elemente necesare cresterii sigurantei rutiere; 
2. Intarirea capacitatii administrative prin distributia echilibrata a personalului specializat in vederea interventiilor </t>
  </si>
  <si>
    <t xml:space="preserve">C.N.A.I.R. S.A. - D.S.C.M.T. 
ing. CRISTIAN ANDREI
</t>
  </si>
  <si>
    <r>
      <rPr>
        <sz val="11"/>
        <color theme="1"/>
        <rFont val="Calibri"/>
      </rPr>
      <t xml:space="preserve"> - În Romania, doar in cursul anului 2019 s-au produs un numar de 816 accidente rutiere, avand cauza</t>
    </r>
    <r>
      <rPr>
        <b/>
        <sz val="11"/>
        <color theme="1"/>
        <rFont val="Calibri"/>
      </rPr>
      <t xml:space="preserve"> impactul</t>
    </r>
    <r>
      <rPr>
        <sz val="11"/>
        <color theme="1"/>
        <rFont val="Calibri"/>
      </rPr>
      <t xml:space="preserve"> cu obiecte din </t>
    </r>
    <r>
      <rPr>
        <b/>
        <sz val="11"/>
        <color theme="1"/>
        <rFont val="Calibri"/>
      </rPr>
      <t>afara partii carosabile</t>
    </r>
    <r>
      <rPr>
        <sz val="11"/>
        <color theme="1"/>
        <rFont val="Calibri"/>
      </rPr>
      <t>, in urma carora 884 persoane au fost grav ranite si 172 au decedat (conform Buletinului Sigurantei Rutiere emis de M.A.I. - I.G.P.R.-Directia Rutiera). Realizand o coroborare intre  bilanțul accidentelor rutiere  mai sus mentionate si costul social mediu al acestora (conf. ARR), rezulta o pierdere economica de 335.284.959,24 Euro la nivelul Romaniei in anul 2019.
 - La nivelul CNAIR SA se afla in curs un Acord Cadru pe o perioada de 4 ani (2019 - 2023) avand ca obiect achizitia, transportul si montajul/realizarea de parapete rutier din beton in baza caruia poate fi incheiat un contract subsecvent aferent implementarii proiectului.</t>
    </r>
  </si>
  <si>
    <t>Conform contractului subsecvent cu privire la elementele de siguranță de tip parapet beton (pret unitar * cant estimata)</t>
  </si>
  <si>
    <t>In documentul 1</t>
  </si>
  <si>
    <r>
      <rPr>
        <sz val="11"/>
        <color theme="1"/>
        <rFont val="Calibri"/>
      </rPr>
      <t xml:space="preserve">In perioada 2015-2019 pe drumurile nationale din administrarea CNAIR SA s-au produs un numar de </t>
    </r>
    <r>
      <rPr>
        <b/>
        <sz val="11"/>
        <color theme="1"/>
        <rFont val="Calibri"/>
      </rPr>
      <t>2817 accidente rutiere</t>
    </r>
    <r>
      <rPr>
        <sz val="11"/>
        <color theme="1"/>
        <rFont val="Calibri"/>
      </rPr>
      <t xml:space="preserve"> avand cauza </t>
    </r>
    <r>
      <rPr>
        <b/>
        <sz val="11"/>
        <color theme="1"/>
        <rFont val="Calibri"/>
      </rPr>
      <t>neacordarea prioritatii intre vehicule</t>
    </r>
    <r>
      <rPr>
        <sz val="11"/>
        <color theme="1"/>
        <rFont val="Calibri"/>
      </rPr>
      <t xml:space="preserve"> in urma carora 150 persoane au decedat, 951 au fost ranite grav si 4059 ranite usor.Realizand o coroborare intre  bilanțul accidentelor rutiere  mai sus mentionate si costul social mediu al acestora (conf. ARR), rezulta o pierdere economica de 322.753.870,59 Euro pentru Romania din cauza accidentelor rutiere avand cauza neacordarea prioritatii intre vehicule.
 - La nivelul CNAIR SA se afla in curs o licitatie publica pentru incheierea unui Acord Cadru avand ca obiect achizitia insulelor centrale modulare pentru realizarea sensurilor giratorii.</t>
    </r>
  </si>
  <si>
    <t>Conform consultare de piață realizat de CNAIR în temeiul Legii nr. 98 /2016 in vederea stabilirii preturilor unitare</t>
  </si>
  <si>
    <t>In documentul 2</t>
  </si>
  <si>
    <t xml:space="preserve"> - In anul 2019 CNAIR SA a realizat un Proiect Pilot privind achizitia, transportul si montajul de parapete rutier cu rulouri, un produs inovativ pe piata din Europa, care si-a dovedit eficenta prin durabilitatea elementelor sale componente in urma incidentelor rutiere, precum si prin scaderea gravitatii accidentelor.
 - In prezent la nivelul CNAIR SA se afla in curs o licitatie publica avand ca obiect incheierea unui Acord Cadru cu o durata de 2 ani pentru achizitia, transportul si montajul parapetelor rutiere cu rulouri.
</t>
  </si>
  <si>
    <t>Conform procedurii de licitație publică finalizată pentru care s-a semnat Autorizația de Contruire</t>
  </si>
  <si>
    <t>In documentul 3</t>
  </si>
  <si>
    <t xml:space="preserve"> - In anul 2018 CNAIR SA a realizat un Proiect Pilot privind achizitia, transportul si montajul a 2000 ml de parapete rutier cu cabluri, un produs ce ofera posibilitate montarii in zone unde celelalte tipuri de parapete rutiere existente pe piata prezinta dezavantaje (in spatii cu latime de montaj mica, in zone montane);
 - In prezent la nivelul CNAIR SA se afla in curs o licitatie publica avand ca obiect incheierea unui Acord Cadru cu o durata de 2 ani pentru achizitia, transportul si montajul parapetelor rutiere cu cabluri.</t>
  </si>
  <si>
    <t>In documentul 4</t>
  </si>
  <si>
    <t>In perioada 2015-2019 pe drumurile nationale si pe autostrazile din administrarea CNAIR SA s-au produs un numar de aproximativ 3900 accidente rutiere avand cauza lovirea unui obstacol in afara partii carosabile. De cele mai multe ori, forta de impact a unui vehicul in miscare cu un obiect fix este fatala pentru ocupantii vehiculului, astfel ca CNAIR SA propune implementarea acestui proiect, prin realizarea unei licitatii publice privind achizitia transportul si montajul atenuatorilor de impact echipati cu sistem de detectia accidente si monitorizare trafic.</t>
  </si>
  <si>
    <t>Conform cu acordul cadru aflat in vigoare pana in 2022 din care au fost stabilite prețurile unitare</t>
  </si>
  <si>
    <t>In documentul 5</t>
  </si>
  <si>
    <r>
      <rPr>
        <sz val="11"/>
        <color theme="1"/>
        <rFont val="Calibri"/>
      </rPr>
      <t>In perioada 2015-2019 pe drumurile nationale si pe autostrazile din administrarea CNAIR SA s-au produs un numar de aproximativ 870 accidente rutiere avand cauza l</t>
    </r>
    <r>
      <rPr>
        <b/>
        <sz val="11"/>
        <color theme="1"/>
        <rFont val="Calibri"/>
      </rPr>
      <t xml:space="preserve">ovirea unui obstacol in carosabil pe timp de noapte fara iluminat stradal, </t>
    </r>
    <r>
      <rPr>
        <sz val="11"/>
        <color theme="1"/>
        <rFont val="Calibri"/>
      </rPr>
      <t>in care 400 persoane au decedat si 280 au fost grav ranite.Realizand o coroborare intre  bilanțul accidentelor rutiere  mai sus mentionate si costul social mediu al acestora (conf. ARR), rezulta o pierdere economica de 480.385.121,00 Euro pentru Romania din accidentele rutiere produse pe timp de noapte pe sectoare de drumuri nationale si autostrazi neiluminate.
CNAIR SA are in derulare o licitatie publica pentru achizitia transportul si montajul unor ansabluri luminoase de semnalizare a punctelor periculoase.</t>
    </r>
  </si>
  <si>
    <r>
      <rPr>
        <u/>
        <sz val="11"/>
        <color rgb="FF0000FF"/>
        <rFont val="Arial"/>
      </rPr>
      <t>http://eachizitii.cnadnr.ro/#
 pozitia 1409 /pag. 39</t>
    </r>
    <r>
      <rPr>
        <sz val="11"/>
        <color rgb="FF0000FF"/>
        <rFont val="Arial"/>
      </rPr>
      <t xml:space="preserve"> </t>
    </r>
  </si>
  <si>
    <t xml:space="preserve">Anexe - arhiva 1409 </t>
  </si>
  <si>
    <t>Descongestionarea traficului rutier prin:</t>
  </si>
  <si>
    <t>1. Implementarea unor masuri alternative de descongestionare a traficului, de tip dirijarea circulatiei rutiere in sistem 2+1
2. Cresterea vitezei de deplasare, proportional cu reducerea nr. de accidente</t>
  </si>
  <si>
    <t>Drumul national DN 2 / E85, este pe primul loc in Romania in ceea ce priveste gravitatea accidentelor rutiere cu urmari grave, astfel ca in perioada analizata 2015 - 2019, pe DN 2 s-au produs un numar de 2000 accidente in urma carora 381 persoane si-au pierdut viata, 787 au fost grav raniti, iar 2431 raniti usor. Realizand o coroborare intre  bilanțul accidentelor rutiere  mai sus mentionate si costul social mediu al acestora (conf. ARR), rezulta o pierdere economica de 545.273.325,49Euro pentru Romania din accidentele rutiere grave produse pe DN 2 in perioada 2015-2019.
CNAIR SA doreste implementarea acestui proiect in baza Acordurilor Cadru aflate in vigoare in ceea ce privesc produsele de siguranta rutiera necesare, precum si prin demararea de licitatii publice in vederea contractarii de produse si servicii</t>
  </si>
  <si>
    <t>Conform documentației aflate în vigoare la nivel DRDP din cadrul CNAIR, cu privire la Acordurile cadru referitoare la elementele de siguranță de tipul marcaje rutiere, covoare asfaltice si semnalziare verticala</t>
  </si>
  <si>
    <t>In documentul sistem 2+1--AC-MARCAJE CALDE-IASI</t>
  </si>
  <si>
    <t>Drumul national DN 2 / E85, este pe primul loc in Romania in ceea ce priveste gravitatea accidentelor rutiere cu urmari grave, astfel ca in perioada analizata 2015 - 2019, pe DN 2 s-au produs un numar de 2000 accidente in urma carora 381 persoane si-au pierdut viata, 787 au fost grav raniti, iar 2431 raniti usor. Realizand o coroborare intre  bilanțul accidentelor rutiere  mai sus mentionate si costul social mediu al acestora (conf. ARR), rezulta o pierdere economica de 545.273.325,49Euro pentru Romania din accidentele rutiere grave produse pe DN 2 in perioada 2015-2019.
CNAIR SA propune implementarea acestui proiect in baza Acordurilor Cadru aflate in vigoare in ceea ce privesc produsele de siguranta rutiera necesare, precum si prin demararea de licitatii publice in vederea contractarii de produse si servicii</t>
  </si>
  <si>
    <t>La nivel DRDP din cadrul CNAIR exista in vigoare, Acorduri cadru de marcaje rutiere, covoare asfaltice si semnalziare verticala. Exemplu AC marcaje rutiere de pe raza DRDP IASI</t>
  </si>
  <si>
    <t>1. Fluidizarea traficului si cresterea sigurantei rutiere;
2. Intarirea capacitatii administrative prin distributia echilibrata a personalului specializat in vederea interventiilor 
3. Realizarea unui mediu sigur de circulație pentru utilizatorii rețelei de drumuri naționale și autostrăzi;
4. Scăderea costurilor sociale ale României, aferente accidentelor soldate cu persoane ranite grav sau decedate</t>
  </si>
  <si>
    <t>SE CUMULEAZA</t>
  </si>
  <si>
    <r>
      <rPr>
        <sz val="11"/>
        <color theme="1"/>
        <rFont val="Calibri"/>
      </rPr>
      <t xml:space="preserve">In perioada 2015-2019 pe drumurile nationale din administrarea CNAIR SA s-au produs un numar de </t>
    </r>
    <r>
      <rPr>
        <b/>
        <sz val="11"/>
        <color theme="1"/>
        <rFont val="Calibri"/>
      </rPr>
      <t>2817 accidente rutiere</t>
    </r>
    <r>
      <rPr>
        <sz val="11"/>
        <color theme="1"/>
        <rFont val="Calibri"/>
      </rPr>
      <t xml:space="preserve"> avand cauza </t>
    </r>
    <r>
      <rPr>
        <b/>
        <sz val="11"/>
        <color theme="1"/>
        <rFont val="Calibri"/>
      </rPr>
      <t>neacordarea prioritatii intre vehicule in zona intersectiilor</t>
    </r>
    <r>
      <rPr>
        <sz val="11"/>
        <color theme="1"/>
        <rFont val="Calibri"/>
      </rPr>
      <t xml:space="preserve"> in urma carora 150 persoane au decedat, 951 au fost ranite grav si 4059 ranite usor.Realizand o coroborare intre  bilanțul accidentelor rutiere  mai sus mentionate si costul social mediu al acestora (conf. ARR), rezulta o pierdere economica de 322.753.870,59 Euro pentru Romania din cauza accidentelor rutiere avand cauza neacordarea prioritatii intre vehicule.
CNAIR SA doreste initierea unor licitatii publice in vederea implementarii acestui proiect.</t>
    </r>
  </si>
  <si>
    <t xml:space="preserve">In 2021, a fost finalizat Raportul Consultantului BEI care a efectuat o analiză atât din punct de vedere tehnic, cât și financiar prin analiza multicriteriala.  Analiza de cost și  beneficiu, de asemenea și raportarea valorilor este aferentă anului 2021 
http://support-mpgt.ro/wp-content/uploads/2021/05/Road_safety_Program_Romania.pdf </t>
  </si>
  <si>
    <t>Anexa: Road_safety_Program_Romania.pdf</t>
  </si>
  <si>
    <r>
      <rPr>
        <sz val="11"/>
        <color theme="1"/>
        <rFont val="Calibri"/>
      </rPr>
      <t xml:space="preserve">In perioada 2015-2019 pe drumurile nationale din administrarea CNAIR SA s-au produs un numar de </t>
    </r>
    <r>
      <rPr>
        <b/>
        <sz val="11"/>
        <color theme="1"/>
        <rFont val="Calibri"/>
      </rPr>
      <t>2817 accidente rutiere</t>
    </r>
    <r>
      <rPr>
        <sz val="11"/>
        <color theme="1"/>
        <rFont val="Calibri"/>
      </rPr>
      <t xml:space="preserve"> avand cauza </t>
    </r>
    <r>
      <rPr>
        <b/>
        <sz val="11"/>
        <color theme="1"/>
        <rFont val="Calibri"/>
      </rPr>
      <t>neacordarea prioritatii intre vehicule in zona intersectiilor</t>
    </r>
    <r>
      <rPr>
        <sz val="11"/>
        <color theme="1"/>
        <rFont val="Calibri"/>
      </rPr>
      <t xml:space="preserve"> in urma carora 150 persoane au decedat, 951 au fost ranite grav si 4059 ranite usor.Realizand o coroborare intre  bilanțul accidentelor rutiere  mai sus mentionate si costul social mediu al acestora (conf. ARR), rezulta o pierdere economica de 322.753.870,59 Euro pentru Romania din cauza accidentelor rutiere avand cauza neacordarea prioritatii intre vehicule.
CNAIR SA doreste initierea unor licitatii publice in vederea implementarii acestui proiect.</t>
    </r>
  </si>
  <si>
    <r>
      <rPr>
        <sz val="11"/>
        <color theme="1"/>
        <rFont val="Calibri"/>
      </rPr>
      <t xml:space="preserve">In perioada 2015-2019 pe drumurile nationale din administrarea CNAIR SA s-au produs un numar de </t>
    </r>
    <r>
      <rPr>
        <b/>
        <sz val="11"/>
        <color theme="1"/>
        <rFont val="Calibri"/>
      </rPr>
      <t>3238 accidente rutiere</t>
    </r>
    <r>
      <rPr>
        <sz val="11"/>
        <color theme="1"/>
        <rFont val="Calibri"/>
      </rPr>
      <t xml:space="preserve"> avand cauza </t>
    </r>
    <r>
      <rPr>
        <b/>
        <sz val="11"/>
        <color theme="1"/>
        <rFont val="Calibri"/>
      </rPr>
      <t xml:space="preserve">viteza in interiorul localitatii </t>
    </r>
    <r>
      <rPr>
        <sz val="11"/>
        <color theme="1"/>
        <rFont val="Calibri"/>
      </rPr>
      <t>in urma carora 381 persoane au decedat, 1381 au fost ranite grav si 3937 ranite usor.Realizand o coroborare intre  bilanțul accidentelor rutiere  mai sus mentionate si costul social mediu al acestora (conf. ARR), rezulta o pierdere economica de 645.403.364,93 Euro pentru Romania din cauza accidentelor rutiere avand cauza neacordarea prioritatii intre vehicule.
CNAIR SA doreste initierea unor licitatii publice in vederea implementarii acestui proiect.</t>
    </r>
  </si>
  <si>
    <t xml:space="preserve">Costurile au fost estimate tinand cont de preturile unitare din proiectul POIM „Modernizarea infrastructurii privind siguranta circulatiei pe DN1, in sate liniare si puncte negre”, </t>
  </si>
  <si>
    <t>Documentul: Cap fluidizare . pct 3-Contract pct negre</t>
  </si>
  <si>
    <r>
      <rPr>
        <sz val="11"/>
        <color theme="1"/>
        <rFont val="Calibri"/>
      </rPr>
      <t>In perioada 2015-2019 pe drumurile nationale si pe autostrazile din administrarea CNAIR SA s-au produs un numar de aproximativ 209 accidente rutiere avand cauza l</t>
    </r>
    <r>
      <rPr>
        <b/>
        <sz val="11"/>
        <color theme="1"/>
        <rFont val="Calibri"/>
      </rPr>
      <t xml:space="preserve">ovirea unui animal pe partea carosabila, </t>
    </r>
    <r>
      <rPr>
        <sz val="11"/>
        <color theme="1"/>
        <rFont val="Calibri"/>
      </rPr>
      <t>in care 7 persoane au decedat si 35 au fost grav ranite si 231 ranite usor.
CNAIR SA doreste implementarea acestui proiect prin initierea unei licitatii publice de achizitii.</t>
    </r>
  </si>
  <si>
    <t>Costurile au fost estimate avand in vedere preturile unitare de la nivelu Acordurilor Cadru de achizitie indicatoare rutiere, aflate in vigoare la nivel CNAIR</t>
  </si>
  <si>
    <t>Documentul: CS 2 - Model Contract indicatoare - CS 2 - LOT 9 DRDP IS</t>
  </si>
  <si>
    <t>În funcţie de modul de producere a coliziunii, pe primul loc, cu un număr de 2824
de evenimente, se plasează impactul dintre vehicul şi pieton, reprezentând o treime (33,2%) din totalul de accidente rutiere grave înregistrate în anul 2019,
Cele mai numeroase victime sunt pietonii, atât în rândul persoanelor decedate în accidente rutiere, cât în rândul celor răniţi grav. Acest aspect confirmă gradul ridicat de vulnerabilitate al acestei categorii, dar şi indisciplina rutieră pe care o manifestă.</t>
  </si>
  <si>
    <t xml:space="preserve">Costurile au fost estimat tinand cont de preturile unitare din proiectul POIM „Modernizarea infrastructurii privind siguranta circulatiei pe DN1, in sate liniare si puncte negre” </t>
  </si>
  <si>
    <r>
      <rPr>
        <sz val="11"/>
        <color theme="1"/>
        <rFont val="Calibri"/>
      </rPr>
      <t>In perioada 2015-2019 pe drumurile nationale si pe autostrazile din administrarea CNAIR SA s-au produs un numar de aproximativ 870 accidente rutiere avand cauza l</t>
    </r>
    <r>
      <rPr>
        <b/>
        <sz val="11"/>
        <color theme="1"/>
        <rFont val="Calibri"/>
      </rPr>
      <t xml:space="preserve">ovirea unui obstacol in carosabil pe timp de noapte fara iluminat stradal, </t>
    </r>
    <r>
      <rPr>
        <sz val="11"/>
        <color theme="1"/>
        <rFont val="Calibri"/>
      </rPr>
      <t>in care 400 persoane au decedat si 280 au fost grav ranite.Realizand o coroborare intre  bilanțul accidentelor rutiere  mai sus mentionate si costul social mediu al acestora (conf. ARR), rezulta o pierdere economica de 480.385.121,00 Euro pentru Romania din accidentele rutiere produse pe timp de noapte pe sectoare de drumuri nationale si autostrazi neiluminate.
CNAIR SA doreste implementarea acestui proiect prin initierea unei licitatii publice de achizitii.</t>
    </r>
  </si>
  <si>
    <t>Costurile au fost estimate in baza preturilor rezultate din devizele intocmite pe acesta activitate in cadrul proiectelor de autostrazi .</t>
  </si>
  <si>
    <r>
      <rPr>
        <sz val="11"/>
        <color theme="1"/>
        <rFont val="Calibri"/>
      </rPr>
      <t>Conform Normativului AND 554-2002 -</t>
    </r>
    <r>
      <rPr>
        <i/>
        <sz val="11"/>
        <color theme="1"/>
        <rFont val="Calibri"/>
      </rPr>
      <t xml:space="preserve"> Normativul privind întreţinerea şi repararea drumurilor publice,</t>
    </r>
    <r>
      <rPr>
        <sz val="11"/>
        <color theme="1"/>
        <rFont val="Calibri"/>
      </rPr>
      <t xml:space="preserve"> activitatea de intretinere a drumurilor cuprinde si montarea pe drum a parapetelor rutiere de protectie. Pentru indeplinirea cu operativitate a obligatiilor legislative de catre reprezentantii CNAIR SA, este necesara achizitia utilajelor specifice pentru montarea de parapete metalici noi si inlocuirea celor degradati in urma evenimentelor rutiere.</t>
    </r>
  </si>
  <si>
    <t>Costurile au fost estimate tinand cont de ofertele identificate pe piata de profil de utilaje de drumuri</t>
  </si>
  <si>
    <t>In ultimul timp, politia rutiera constata din ce in ce mai multe accidente rutiere si/sau abateri ale conducatorilor auto ce au drept cauza intrarea pe contrasens pe bretelele autostrazilor. Autostrada este un drum de mare capacitate ce permite viteze mari de circulatie, astfel ca un posibil impact frontal intre vehicule, poate fi fatal pentru persoanele implicate.
CNAIR SA doreste achizitionarea in baza Acordurilor Cadru aflate in vigoare a semnalizarii rutiere necesare pentru prevenirea incidentelor de natura celor mai sus mentionate pe bretelele autostrazilor din administrare.</t>
  </si>
  <si>
    <t>Costurile au fost estimate avand in vedere preturile unitare de la nivelu Acordurilor Cadru de achizitie indicatoare aflate in vigoare la nivel CNAIR</t>
  </si>
  <si>
    <r>
      <rPr>
        <sz val="11"/>
        <color theme="1"/>
        <rFont val="Calibri"/>
      </rPr>
      <t xml:space="preserve">In perioada 2015-2019 pe drumurile nationale din administrarea CNAIR SA s-au produs un numar de </t>
    </r>
    <r>
      <rPr>
        <b/>
        <sz val="11"/>
        <color theme="1"/>
        <rFont val="Calibri"/>
      </rPr>
      <t>4626 accidente rutiere</t>
    </r>
    <r>
      <rPr>
        <sz val="11"/>
        <color theme="1"/>
        <rFont val="Calibri"/>
      </rPr>
      <t xml:space="preserve"> avand cauza </t>
    </r>
    <r>
      <rPr>
        <b/>
        <sz val="11"/>
        <color theme="1"/>
        <rFont val="Calibri"/>
      </rPr>
      <t>coliziunea fata - spate</t>
    </r>
    <r>
      <rPr>
        <sz val="11"/>
        <color theme="1"/>
        <rFont val="Calibri"/>
      </rPr>
      <t xml:space="preserve"> in urma carora 224 persoane au decedat, 1022 au fost ranite grav si 6199 ranite usor.Realizand o coroborare intre  bilanțul accidentelor rutiere  mai sus mentionate si costul social mediu al acestora (conf. ARR), rezulta o pierdere economica de 414.861. 664 Euro pentru Romania din cauza accidentelor rutiere avand cauza coliziunile fata - spate.
CNAIR SA doreste initierea unor licitatii publice in vederea implementarii acestui proiect.</t>
    </r>
  </si>
  <si>
    <t>Costurile au fost estimate tinand cont de preturile din Acordurile cadru  de marcaje rutiere aflate in derulare la nivel DRDP</t>
  </si>
  <si>
    <t>Campanii de constientizare a participantilor la trafic</t>
  </si>
  <si>
    <t xml:space="preserve">1. Implicarea activa a factorului social, prin constientizarea efectelor generate de nr ridicat de evenimente rutiere
</t>
  </si>
  <si>
    <t>Realizarea unei campanii de siguranţă rutieră este impusă de necesitatea conştientizării şi educării tinerilor și în general tuturor participanţilor la trafic cu privire la cunoaşterea şi respectarea regulilor de circulaţie pentru prevenirea accidentelor rutiere soldate cu persoane decedate sau rănite. Această campanie este nevoie a se realiza în scopul gestionării inteligente a riscului rutier pentru asigurarea unui climat de siguranţă în trafic.
În vederea informării şi educării elevilor în special şi a participanţilor la trafic în general, precum şi cu scopul prevenirii accidentelor rutiere ce au cauză principală factorul uman și a obiectivului impus de Uniunea Europeană de reducere cu 50 % a numărului victimelor din accidentele rutiere, se impune realizarea unei campanii de siguranţă rutieră pentru tineri și elevi, ceea ce este o acţiune educativă în rândul tinerei generaţii cât şi a şoferilor în general</t>
  </si>
  <si>
    <t>Pentru stabilirea costurilor a fost intocmita o Consultare de piata in anul 2020, si realizată o documentatie  pentru o nouă procedura de licitatie .
http://eachizitii.cnadnr.ro/#
 pozitia 1375 /pag. 36</t>
  </si>
  <si>
    <t>Anexe - Arhiva 1375</t>
  </si>
  <si>
    <t>Digitalizare</t>
  </si>
  <si>
    <t xml:space="preserve"> Asigurarea conditiilor de siguranta pentru circulatia vehiculelor autonome;
Promotor in oferirea acestor facilitati in Romania</t>
  </si>
  <si>
    <t>Vehiculele autonome ne vor schimba viața, în același fel în care au făcut-o deja trenurile cu aburi și automobilele.Vehiculele autonome ar putea îmbunătăți în mod
semnificativ siguranța rutieră, întrucât se estimează că eroarea umană joacă un rol în 94% din accidente.Sunt necesare investiții pentru dezvoltarea tehnologiilor relevante, pentru crearea sprijinului necesar infrastructurii și pentru asigurarea acceptării sociale a mobilității automatizate, astfel ca CNAIR SA doreste realizarea unui Proiect Pilot care sa sustina evolutia acestui tip de mobilitate, prin achizitia de servicii si produse in cadrul unei licitatii publice.</t>
  </si>
  <si>
    <t>Mobilitatea crescuta a transportului rutier prin automatizarea controlului la frontiera</t>
  </si>
  <si>
    <t>modernizarea a 22 de instalatii de cantarire situate in 10 puncte de frontiera, inclusiv automatizarea acestora</t>
  </si>
  <si>
    <t>Achizitii</t>
  </si>
  <si>
    <t>CNAIR</t>
  </si>
  <si>
    <t>uniformizarea sistemelor de masurare a masei si gabaritului transportului de marfa ce tranziteaza granite Romaniei prin modernizarea instalatiilor de cantarire existente (incapabile sa determine masa unor vehicule cu mai mult de 6 axe)</t>
  </si>
  <si>
    <t>demarare achizitie</t>
  </si>
  <si>
    <t>3 luni de la obtinerea finantarii</t>
  </si>
  <si>
    <t>implementare contract</t>
  </si>
  <si>
    <t>12 luni de la finalizarea achizitiei</t>
  </si>
  <si>
    <t>Automatizarea completa a controlului la frontiera cu ajutorul instalarii unor porti de gabarit capabile sa clasifice si sa determine in mod automat gabaritul autovehiculelor de marfa</t>
  </si>
  <si>
    <t>În perioada următoare dorim să contractăm serviciile de elaborare ale unui studiu de fezabilitate pentru elaborarea documentației tehnico-economice privind implementarea acestui proiect. În baza soluțiilor tehnice optime identificate în studiul de fezabilitate, în cadrul acestui proiect se vor realiza următoarele:
-	Punere în funcțiune studio de Radiodifuziune existent în CMI Pecica (și eventual alte puncte de emisie-recepție);
-	Instalarea tuturor echipamentelor de emisie-recepție și antene pe sectoarele de autostrăzi ce nu dispun de aceste facilități;
Prin implementarea acestui sistem întreaga rețea de autostrăzi va avea acoperire pentru transmiterea/ recepționarea mesajelor TA (Traffic Anouncement)</t>
  </si>
  <si>
    <t>Implementarea unor sisteme integrate de management al traficului</t>
  </si>
  <si>
    <t>În cursul acestui an va fi realizat studiu de fezabilitate privind implementarea acestui contract. Segmentele de autostradă care fac parte integrantă a acestui proiect au datorită unei istorii diferite de construcție si proiectare o dotare ITS total diferită de setul minim de servicii ITS:
•	A3 Tg. Mureș – Ogra, aproximativ 20 km de autostradă (nu va fi dotat cu sisteme ITS in faza de construcție va avea doar canalizație)
•	A3 Ogra – Câmpia Turzii, aproximativ 37 km de autostradă (este și va fi dotat cu sisteme ITS în faza de construcție dar nu vor fi integrate într-un Centru de Monitorizare)
•	A3 Câmpia Turzii – Gilău, aproximativ 52 km de autostradă (nu a fost dotat cu sisteme ITS în faza de construcție și nu dispune de canalizație)
•	A3 Gilău – Nădășelu, aproximativ 9,5 km (este dotat cu sisteme ITS dar nu sunt integrate într-un Centru de Monitorizare)
Astfel, se impune ca aceste sectoare de autostradă, să fie dotate cu sisteme ITS și integrate într-un Centru de Monitorizare și Informare, conform setului minim de servicii ITS și astfel să avem pe întreaga rețea de autostrăzi din Romania o dotare uniforma si eficienta.
Prin implementarea acestui proiect:
-	se va obține un număr de aproximativ 118 km de autostradă dotați cu sisteme ITS uniform cu restul sectoarelor de autostradă din România între Târgu-Mureș și Nădășelu;
-	se va construi un Centru de Monitorizare și Informare în cadrul CIC Gilău ce va monitoriza întreaga autostradă A3 de la Târgu Mureș până la Tunelul Meseș (toate echipamentele de la Nădășelu până în zona Tunelului Meseș vor fi conectate în acest tunel).</t>
  </si>
  <si>
    <t>În cursul acestui an va fi realizat studiu de fezabilitate privind implementarea acestui contract. Segmentele de autostradă care fac parte integrantă a acestui proiect au datorită unei istorii diferite de construcție si proiectare o dotare ITS total diferită de setul minim de servicii ITS:
•	A1 Bypass Sibiu, aproximativ 18 km de autostradă (nu a fost dotat cu sisteme ITS în faza de construcție și nu dispune de canalizație)
•	A1 Sibiu – Orăștie, aproximativ 82 km de autostradă (a fost dotat cu sisteme ITS în faza de construcție – lotul 4 este integrat în Centrul de Monitorizare și Informare Săliște, lotul 3 este în faza de finalizare a lucrărilor reziliate anterior, loturile 1 și 2 vor fi integrate după finalizarea lucrărilor pe lotul 3)
•	A1 Orăștie – Deva, aproximativ 32,50 km de autostradă (nu a fost dotat cu sisteme ITS în faza de construcție ci doar cu canalizație)
•	A1 Deva – Holdea, aproximativ 43 km (este dotat cu sisteme ITS dar nu sunt integrate într-un Centru de Monitorizare)
Astfel, se impune ca aceste sectoare de autostradă, să fie dotate cu sisteme ITS și integrate într-un Centru de Monitorizare și Informare, conform setului minim de servicii ITS și astfel să avem pe întreaga rețea de autostrăzi din Romania o dotare uniforma si eficienta.
Prin implementarea acestui proiect:
-	se va obține un număr de aproximativ 175 km de autostradă dotați cu sisteme ITS uniform cu restul sectoarelor de autostradă din România între Sibiu și Holdea
-	se va face un upgrade hardware și software pentru Centru de Monitorizare și Informare Săliște ce va monitoriza întreaga autostradă A1 de la Sibiu până la Holdea.</t>
  </si>
  <si>
    <t>În cursul acestui an va fi realizat studiu de fezabilitate privind implementarea acestui contract. Segmentele de autostradă care fac parte integrantă a acestui proiect au datorită unei istorii diferite de construcție si proiectare o dotare ITS total diferită de setul minim de servicii ITS:
•	A1 Margina – Lugoj, aproximativ 43 km de autostradă (este dotat cu sisteme ITS dar nu sunt integrate într-un Centru de Monitorizare)
•	A1 Lugoj – Timișoara, aproximativ 35 km de autostradă (este dotat cu sisteme ITS dar nu sunt integrate într-un Centru de Monitorizare)
•	A1 Timișoara – Arad, aproximativ 32,50 km de autostradă (nu a fost dotat cu sisteme ITS în faza de construcție, dispune de fibră optică)
•	A1 Bypass Arad, aproximativ 9 km (este dotat cu sisteme ITS și sunt integrate în Centrul de Monitorizare și Informare Pecica)
•	A1 Arad – Nădlac, aproximativ 39 km (este dotat cu sisteme ITS și sunt integrate în Centrul de Monitorizare și Informare Pecica)
•	A6 Lugoj – Balinț, aproximativ 10,50 km (nu a fost dotat cu sisteme ITS în faza de construcție și nu dispune de canalizație)
Astfel, se impune ca aceste sectoare de autostradă, să fie dotate cu sisteme ITS și integrate într-un Centru de Monitorizare și Informare, conform setului minim de servicii ITS și astfel să avem pe întreaga rețea de autostrăzi din Romania o dotare uniforma si eficienta.
Prin implementarea acestui proiect:
-	se va obține un număr de aproximativ 169 km de autostradă dotați cu sisteme ITS uniform cu restul sectoarelor de autostradă din România între Margina și Vama Nădlac 2;
-	se va face un upgrade hardware și software pentru Centru de Monitorizare și Informare Pecica ce va monitoriza întreaga autostradă A1 de la Margina până la Vama Nădlac 2 .</t>
  </si>
  <si>
    <t>se unesc</t>
  </si>
  <si>
    <t>Scopul acestui proiect este de a identifica detaliile tehnico-economice optime privind înființarea Centrului de Management al Traficului pentru rețeaua de autostrăzi și drumuri naționale. Principalul obiectiv al proiectului îl constituie proiectarea unui Centru Național de Monitorizare a Traficului, capabil să colecteze informații de la TMC-urile regionale și să furnizeze funcționalități strategice (coordonarea națională a transportului rutier și planuri de management al traficului, managementul urgențelor și calamităților, coordonare strategică, funcționalități de back-up, etc.):
Obiectivele strategice sunt: 
-	Dezvoltarea de servicii noi și creșterea calității celor existente pentru informare în timp real despre drum, trafic și călătorie
-	Integrarea la nivel național a diferitelor sisteme de informare/baze de date
-	Integrarea diferitelor sisteme de informare / baze de date în rețeaua rutieră europeană
-	Asigurarea de servicii pentru furnizarea de informații legate de transportul multimodal la nivel național
-	Îmbunătățirea furnizării serviciilor de informare privind transportul de marfă
-	Asigurarea continuității serviciilor ITS la nivel național</t>
  </si>
  <si>
    <t>Prin acest proiect vor fi implementate soluțiile optime identificate în cadrul studiului de fezabilitate și vor fi atinse obiectivele strategice enumerate anterior.</t>
  </si>
  <si>
    <t>Scopul acestui proiect este de a identifica detaliile tehnico-economice optime privind:
-	Asigurarea monitorizării video a spațiilor de servicii;
-	Colectarea datelor în timp real asupra locurilor de parcare disponibile în spațiile de servicii de pe rețeaua de autostrăzi.
-	Asigurarea serviciilor de informare în timp real asupra locurilor de parcare disponibile în spațiile de servicii de pe rețeaua de autostrăzi prin intermediul:
o	Semnalizării verticale dinamice;
o	Aplicațiilor mobile;
Realizarea acestui proiect va duce la sporirea măsurilor de siguranță și securitate în spațiile de servicii, la asigurarea serviciilor de informare în timp real asupra locurilor de parcare disponibile ce sunt necesare în procesul de planificare al călătoriilor și mai ales pentru transportul de marfă</t>
  </si>
  <si>
    <t>Prin acest proiect vor fi implementate soluțiile optime identificate în cadrul studiului de fezabilitate și vor fi atinse obiectivele enumerate anterior</t>
  </si>
  <si>
    <t>Scopul acestui proiect este de a identifica detaliile tehnico-economice optime privind:
-	Locațiile de pe drumurile europene unde este necesară sporirea măsurilor tradiționale de siguranță rutieră prin intermediul sistemelor ITS;
-	Tipurile de sisteme ITS ce sunt necesare pentru a spori măsurile de siguranță rutieră;
-	Identificarea locațiilor de unde vor fi gestionate aceste sisteme;
Sistemele de transport inteligente sunt aplicații avansate care, fără a fi dotate cu inteligență propriu-zisă, vizează să ofere servicii inovatoare privind modurile de transport și gestionarea traficului și să permită diferiților utilizatori să fie mai bine informați și să utilizeze rețelele de transport într-un mod mai sigur, mai coordonat și mai „inteligent”</t>
  </si>
  <si>
    <t>Echipa de intervenție pentru intervenții de urgență ITS trebuie să fie formată din cel puțin 2 membrii, din care unul trebuie să aibă calificarea de tehnician în telecomunicații și unul electrician.
	Această echipă trebuie să aibă la dispoziție o autoutilitara pentru deplasările în teren, 3.5t L2H2, Alarma, ușa din spate să fie prevăzută cu gură de vizitare în partea de jos pentru a permite închiderea acesteia cu nodul de FO adus în compartimentul de lucru, încălzire auxiliara compartiment marfa, un invertor 220v 3kW, podea de lemn stratificat de 12 mm antiderapanta, rafturi si masa de lucru și scaun rotativ (detașabil), lampa de lucru</t>
  </si>
  <si>
    <t xml:space="preserve">	Studiu de fezabilitate privind implementarea Sistemului ITS pentru controlul benzilor reversibile pe DN39, km 12+38 - km 14+400</t>
  </si>
  <si>
    <t>Scopul acestui proiect este de a identifica detaliile tehnico-economice optime în vederea fluidizării traficului și sporirea siguranței rutiere pe sectorul de drum DN 39 km 12+38 -km 14+400, între sensul giratoriu de la intersecția drumului DN 39 cu strada Dorobanților și Bd. Republicii, pe de o parte și sensul giratoriu de la intersecția drumului DN39 cu Strada Gării și Bd.Tudor Vladimirescu, prin implementarea unui sistem automat de schimbare al benzii reversibile.
În acest moment drumul în secțiune transversală are 3 benzi de circulație, cea din mijloc fiind folosită ca bandă reversibilă, sensul de circulație al acesteia fiind indicat pe teren prin semnalizare verticală, respectiv indicatoare rutiere corespunzătoare. Traficul se desfășoară pe câte o bandă pe fiecare sens iar sensul benzii centrale reversibile se stabilește în funcție de traficul rutier, de către Poliția Rutieră. 
Îmbunătățirea condițiilor de circulație prin fluidizarea traficului va conduce la sporirea siguranței rutiere datorită următoarelor aspecte:
Proiectul denumit „Sistem ITS pentru controlul benzilor reversibile” constă în:
-	instalare de panouri cu mesaje variabile pe DN 39 înainte de intrările în cele două sensuri giratorii și pe strada Dorobanților, în vederea informării participanților la trafic asupra faptului că urmează un tronson de drum cu o bandă cu circulație reversibilă;
-	instalare de indicatoare luminoase pentru controlul benzilor;
-	instalare de echipamente de comunicații;
-	instalare de camere video;
-	racordare echipamente la rețeaua de alimentare cu tensiune electrică;
-	instalare de surse de tensiune pentru backup (UPS);
-	integrarea sistemelor în infrastructura deja existentă a Companiei;
-	instalare indicatoare rutiere;
-	refacere marcaj rutier;</t>
  </si>
  <si>
    <t>Realizarea unor parteneriate cu organizațiile/ partenerii naționali și internaționali pentru dezvoltarea rețelei de Parcări Sigure și Securizate pentru camioane în România</t>
  </si>
  <si>
    <t>în funcție de necesitate</t>
  </si>
  <si>
    <t>CNAIR a demarat elaborarea Strategiei pentru dezvoltarea Parcărilor sigure și securizate pentru camioane în România. Din informațiile pe care le avem de la reprezentanții ESPORG (European Secure Parking Organisation), în România a fost realizat un studiu în care au fost identificate zonele prioritare precum și trei faze de dezvoltare a acestora până în anul 2025. Studiul a fost realizat ca urmare a apelurilor CEF de finanțare pentru dezvoltarea zonelor de parcări sigure și securizate ce urmează a fi lansate în toamna anului 2021 prin care pentru România se acordă o cofinanțare de 85%. Studiul realizat a fost prezentat de reprezentanții ESPORG Comisiei Europene în data de 03.02.2021. Zonele identificate în studiul realizat se suprapun zonelor identificate de CNAIR în cadrul Draft-ului de Strategiei.
Rolul CNAIR în cadrul acestor parteneriate (ca administrator al drumului și reprezentant al unei instituții de stat) în primul rând sporește implicarea instituțiilor centrale în asigurarea unor condiții de muncă și siguranță pe șosea, ajută la crearea de noi locuri de muncă, consolidează și întărește credibilitatea operatorilor ce vor aplica pentru aceste proiecte și aduce un plus de imagine atât la nivel național cât și internațional pentru CNAIR cât și pentru minister. 
În urma acestor parteneriate:
-	în zonele identificate în studiul ESPORG, CNAIR poate pune la dispoziție terenul necesar construirii acestor parcări sau o parte din parcările existente;
-	în celelalte zonele CNAIR va avea posibilitatea de a construi aceste parcări prin utilizarea altor surse de finanțare din fonduri europene decât CEF</t>
  </si>
  <si>
    <t>Prin aceasta investitie se urmareste realizarea a 41 sisteme integrate de inspectie rutiera  in vederea asigurarii unei monitorizari efective a traficului, inspectia sigurantei traficului si cantarirea vehiculelor destinate transportului de marfuri, amplasate pe reteaua de drumuri nationale incadrate ca drumuri nationale Europene, conform prevederilor Acordului European asupra marilor drumuri de circulaţie internaţionala din 15 noiembrie 1975 (AGR), cate un sistem de inspectie rutiera pe raza fiecarui judet al tarii.
Sistemele integrat de inspectie rutiera  vor fi formate din urmatoarele parti distincte:
	platforma de cantarire a vehiculelor rutiere;
	benzi de acces in si din drumul national (benzi de accelerare si decelerare), din si pe platforma de cantarire a vehiculelor rutiere;
	alveola destinata stationarii vehiculului special apartinand personalului cu atributii de control;
	platforma de stationare a vehiculelor ce asteapta controlul;
	sistemul de cântărire dinamică şi măsurare dimensiuni – WIM (weight in motion);
	parcare pentru vehiculele destinate transportului de marfuri;
	parcare destinata autoturismelor personalului cu atributii de control;
	lucrari auxiliare;
Efectele pozitive previzionate prin realizarea obiectivului de investitii sunt:
	reducerea traficului greu desfasurat cu vehicule care circula cu depasirea limitelor maxime admise ale maselor totala si pe axe;
	identificarea si scoaterea din trafic a vehiculelor care nu corespund din punct de vedere tehnic si al emisiilor poluante cu reglementarile nationale si internationale in domeniu;
	intarirea controlului in ceea ce priveste respectarea legislatiei sociale in domeniul transporturilor;
	se poate realiza imobilizarea vehiculelor rutiere care, datorita starii tehnice necorespunzatoare constituie  un pericol pentru siguranta celorlalti participanti la trafic;
	facilitarea respectarii timpilor de conducere si de odihna de catre conducatorii auto;
	desfasurarea activitatii personalului cu atributii de control in conditii de siguranta;
	asigurarea unui mediu concurential corect in domeniul transporturilor rutiere de marfuri, prin reducerea transporturilor efectuate cu vehicule care circula cu incalcarea normelor legale in vigoare;</t>
  </si>
  <si>
    <t>reducerea impactului generat de incidente prin profesionalizarea companiei de drumuri</t>
  </si>
  <si>
    <t>1. Dotarea CNAIR pentru interventii 
2. Intarirea capacitatii administrative prin distributia echilibrata a personalului specializat in vederea interventiilor 
3. Realizarea unui mediu sigur de circulație pentru utilizatorii rețelei de drumuri naționale și autostrăzi;
4. Scăderea costurilor sociale ale României, aferente accidentelor soldate cu persoane ranite grav sau decedate</t>
  </si>
  <si>
    <t>OG nr.43/1997 privind regimul drumurilor, cu modificarile si completarile ulterioare prevede:
o Art. 40. (1) Drumurile trebuie sa fie semnalizate si mentinute în stare tehnica corespunzatoare desfasurarii traficului în conditii de siguranta de catre administratorul drumului. 
Regulamentul de aplicare a OUG nr.195/2002 privind circulaţia pe drumurile publice, aprobat prin HG nr. 1391/2006 prevede: 
o Art. 3. (1) Administratorul drumului public este obligat să asigure viabilitatea acestuia.
Avand in vedere prevederile legislative mai sus mentionate, se impune ca CNAIR SA sa asigure o semnalizare rutiera corecta si coerenta, astfel incat traficul rutier sa se desfasoare in conditii de siguranta. Pentru realizarea acestui deziderat, sunt necesare utilaje specializate pentru stergerea marcajelor rutiere ce pot induce in eroare participantii la trafic sau ce nu mai sunt de actualitate in urma reconfigurarii drumului.</t>
  </si>
  <si>
    <t>Reforma institutionala</t>
  </si>
  <si>
    <t xml:space="preserve"> - Creșterea nivelului de cunoștințe privind siguranta rutiera in randul personalului CNAIR SA;
- Creșterea gradului de implicare in implementarea de solutii de siguranta rutiera in randul personalului CNAIR SA
 - Schimburi de experienta si exemple de bune practici in materie de siguranta rutiera cu specialisti din tari cu rezultate bune in ceea ce priveste cresterea sigurantei rutiere
</t>
  </si>
  <si>
    <t>Eficientizarea activitatii prin profesionalizarea personalului CNAIR SA care vor acumula cunostinte prin schimburi de experienta si vizualizarea in teren a exemplelor de bune practici in materie de siguranta rutiera.</t>
  </si>
  <si>
    <t xml:space="preserve">Costurile au fost estimate tinand cont de ofertele identificate pe piata cursurilor de formare profesionala cat si a universitatilor internationale </t>
  </si>
  <si>
    <t xml:space="preserve"> - Reforma institutionala;
- Gestiunea produselor de siguranta rutiera existente pe reteaua de drumuri  din administrarea CNAIR SA;
</t>
  </si>
  <si>
    <t>Eficientizarea activitatii de siguranta circulatiei prin digitalizare.
Necesitatea optimizararii proceselor de gestiune a elementelor de siguranta rutiera pe reteaua de drumuri din administrare</t>
  </si>
  <si>
    <t>Pentru stabilirea costurilor a fost utilizat Contractul aflat in vigoare la nivel CNAIR</t>
  </si>
  <si>
    <t>In documentul: Contract Sistem Management</t>
  </si>
  <si>
    <t>Sporirea nivelului de siguranță rutieră pe infrastructura rutieră de drumuri naționale deschise traficului international</t>
  </si>
  <si>
    <t>CNAIR - DCITR</t>
  </si>
  <si>
    <t xml:space="preserve"> armonizarea cu practicile europene privind semnalizarea eficientă și protecția fizică, atât ziua cât și pe timpul nopții, a personalului și echipamentelor utilizate pe parcursul lucrărilor executate pe autostrăzi, drumuri expres și drumuri naționale europene.
- eliminarea  cazurilor de victimizare, prin accidente rutiere, a personalului care efectuează intervenții de urgență la infrastructura rutieră unde sunt prevăzute viteze de deplasare superioare</t>
  </si>
  <si>
    <t xml:space="preserve"> armonizarea cu practicile europene privind furnizarea informațiilor de interes rutier sau a avertizărilor, atât ziua cât și pe timpul nopții, în perioadele de vârf de trafic, în special în sezonul estival și/sau semnalizarea eficientă a producerii unui accident ori eveniment rutier care ar afecta siguranța deplasării pe un segment de pe autostradă, drum expres sau drum național european.
- ameliorarea siguranței rutiere prin reducerea numărului accidentelor de circulație și diminuarea consistentă a gravității acestora.</t>
  </si>
  <si>
    <t>Mobilitate, siguranță și conectivitate în conformitate cu directivele UE pentru un transport rutier durabil integrat la nivel european</t>
  </si>
  <si>
    <t>implementarea unui sistem de taxare</t>
  </si>
  <si>
    <t>legislativ</t>
  </si>
  <si>
    <t>MT, CNAIR, MAI-DRPCIV, ARR,RAR</t>
  </si>
  <si>
    <t xml:space="preserve">Întrucât funcționarea, întreținerea și dezvoltarea infrastructurii rutiere, siguranta rutiera, preferința pentru modurile de transport ecologice și integrarea socială și costurile de mediu asociate utilizarii necesită ca participanții la trafic să contribuie la costurile operațiunii în proporție directa cu gradul de utilizare a infrastructurii rutiere ar trebui să existe un sistem de taxare proportional stabilit care ține cont și de performanța de mediu a vehiculelor. </t>
  </si>
  <si>
    <t xml:space="preserve">transpunerea Directivei 520/2019 </t>
  </si>
  <si>
    <t>19.10.2021</t>
  </si>
  <si>
    <t>Detalierea tarifului de trecere pe distanta</t>
  </si>
  <si>
    <t>MT, CNAIR</t>
  </si>
  <si>
    <t>Stabilirea retelei rutiere pe care se aplica aceasta taxa</t>
  </si>
  <si>
    <t>MT, CNAIR, CESTRIN</t>
  </si>
  <si>
    <t>Stabilirea nivelului taxei pe fiecare sector din reteaua rutiera taxabila</t>
  </si>
  <si>
    <t>institutional</t>
  </si>
  <si>
    <t>MT, CNAIR, MAI-DRPCIV, ARR</t>
  </si>
  <si>
    <t xml:space="preserve">Identificarea organismelor care vor avea atributii in gestionarea serviciului de taxare rutiera </t>
  </si>
  <si>
    <t xml:space="preserve">Notificarea Comisiei Europene </t>
  </si>
  <si>
    <t>6 luni inainte de implementarea sistemului</t>
  </si>
  <si>
    <t>Achizitia unor servicii de asistenta tehnica pentru implementarea sistemului (inclusiv termeni de referinta, asistenta pe perioada derularii contractului), stabilirea unui nivel al taxei cat mai larg acceptat de public</t>
  </si>
  <si>
    <t>10.03.2021, predare raport maxim 6 luni de la semnarea contractului</t>
  </si>
  <si>
    <t>Demarare achizitie sistem de taxare electronica</t>
  </si>
  <si>
    <t>31.01.2022, minim 3 luni de la acceptarea ToR</t>
  </si>
  <si>
    <t>CNAIR, CESTRIN</t>
  </si>
  <si>
    <t xml:space="preserve"> Implementarea contractului</t>
  </si>
  <si>
    <t>18 luni de la semnarea contractului</t>
  </si>
  <si>
    <t>CENTRALIZATOR VALORIC</t>
  </si>
  <si>
    <t>fara TVA</t>
  </si>
  <si>
    <t>cu TVA</t>
  </si>
  <si>
    <t>TOTAL VALOARE (LEI)</t>
  </si>
  <si>
    <t>TOTAL VALOARE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</si>
</sst>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32" x14ac:knownFonts="1">
    <font>
      <sz val="11"/>
      <color theme="1"/>
      <name val="Arial"/>
    </font>
    <font>
      <sz val="11"/>
      <color theme="1"/>
      <name val="Calibri"/>
    </font>
    <font>
      <sz val="9"/>
      <color theme="1"/>
      <name val="Times New Roman"/>
    </font>
    <font>
      <b/>
      <sz val="9"/>
      <color theme="1"/>
      <name val="Times New Roman"/>
    </font>
    <font>
      <sz val="9"/>
      <color rgb="FFFF0000"/>
      <name val="Times New Roman"/>
    </font>
    <font>
      <sz val="22"/>
      <color theme="1"/>
      <name val="Calibri"/>
    </font>
    <font>
      <sz val="12"/>
      <color theme="1"/>
      <name val="Calibri"/>
    </font>
    <font>
      <sz val="11"/>
      <name val="Arial"/>
    </font>
    <font>
      <sz val="20"/>
      <color theme="1"/>
      <name val="Calibri"/>
    </font>
    <font>
      <sz val="18"/>
      <color theme="1"/>
      <name val="Calibri"/>
    </font>
    <font>
      <sz val="11"/>
      <color theme="1"/>
      <name val="Calibri"/>
    </font>
    <font>
      <sz val="16"/>
      <color theme="1"/>
      <name val="Calibri"/>
    </font>
    <font>
      <b/>
      <sz val="11"/>
      <color theme="1"/>
      <name val="Calibri"/>
    </font>
    <font>
      <sz val="18"/>
      <color rgb="FFFF0000"/>
      <name val="Calibri"/>
    </font>
    <font>
      <sz val="22"/>
      <color rgb="FFFF0000"/>
      <name val="Calibri"/>
    </font>
    <font>
      <b/>
      <sz val="28"/>
      <color theme="1"/>
      <name val="Calibri"/>
    </font>
    <font>
      <sz val="14"/>
      <color theme="1"/>
      <name val="Calibri"/>
    </font>
    <font>
      <sz val="11"/>
      <color theme="1"/>
      <name val="Times New Roman"/>
    </font>
    <font>
      <u/>
      <sz val="11"/>
      <color theme="10"/>
      <name val="Arial"/>
    </font>
    <font>
      <b/>
      <sz val="12"/>
      <color theme="1"/>
      <name val="Calibri"/>
    </font>
    <font>
      <sz val="11"/>
      <color rgb="FFFF0000"/>
      <name val="Times New Roman"/>
    </font>
    <font>
      <sz val="10"/>
      <color theme="1"/>
      <name val="Times New Roman"/>
    </font>
    <font>
      <sz val="10"/>
      <color rgb="FF00B050"/>
      <name val="Times New Roman"/>
    </font>
    <font>
      <sz val="10"/>
      <color theme="1"/>
      <name val="Calibri"/>
    </font>
    <font>
      <sz val="10"/>
      <color rgb="FF7030A0"/>
      <name val="Calibri"/>
    </font>
    <font>
      <sz val="11"/>
      <color rgb="FFFF0000"/>
      <name val="Calibri"/>
    </font>
    <font>
      <sz val="10"/>
      <color rgb="FFFF0000"/>
      <name val="Calibri"/>
    </font>
    <font>
      <sz val="10"/>
      <color rgb="FF00B050"/>
      <name val="Calibri"/>
    </font>
    <font>
      <b/>
      <sz val="14"/>
      <color theme="1"/>
      <name val="Calibri"/>
    </font>
    <font>
      <u/>
      <sz val="11"/>
      <color rgb="FF0000FF"/>
      <name val="Arial"/>
    </font>
    <font>
      <sz val="11"/>
      <color rgb="FF0000FF"/>
      <name val="Arial"/>
    </font>
    <font>
      <i/>
      <sz val="11"/>
      <color theme="1"/>
      <name val="Calibri"/>
    </font>
  </fonts>
  <fills count="11">
    <fill>
      <patternFill patternType="none"/>
    </fill>
    <fill>
      <patternFill patternType="gray125"/>
    </fill>
    <fill>
      <patternFill patternType="solid">
        <fgColor rgb="FF00B050"/>
        <bgColor rgb="FF00B050"/>
      </patternFill>
    </fill>
    <fill>
      <patternFill patternType="solid">
        <fgColor theme="0"/>
        <bgColor theme="0"/>
      </patternFill>
    </fill>
    <fill>
      <patternFill patternType="solid">
        <fgColor rgb="FFA5A5A5"/>
        <bgColor rgb="FFA5A5A5"/>
      </patternFill>
    </fill>
    <fill>
      <patternFill patternType="solid">
        <fgColor rgb="FF92D050"/>
        <bgColor rgb="FF92D050"/>
      </patternFill>
    </fill>
    <fill>
      <patternFill patternType="solid">
        <fgColor rgb="FF00B0F0"/>
        <bgColor rgb="FF00B0F0"/>
      </patternFill>
    </fill>
    <fill>
      <patternFill patternType="solid">
        <fgColor rgb="FFFABF8F"/>
        <bgColor rgb="FFFABF8F"/>
      </patternFill>
    </fill>
    <fill>
      <patternFill patternType="solid">
        <fgColor rgb="FFB2A1C7"/>
        <bgColor rgb="FFB2A1C7"/>
      </patternFill>
    </fill>
    <fill>
      <patternFill patternType="solid">
        <fgColor rgb="FFFFFF00"/>
        <bgColor rgb="FFFFFF00"/>
      </patternFill>
    </fill>
    <fill>
      <patternFill patternType="solid">
        <fgColor rgb="FF7F7F7F"/>
        <bgColor rgb="FF7F7F7F"/>
      </patternFill>
    </fill>
  </fills>
  <borders count="47">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283">
    <xf numFmtId="0" fontId="0" fillId="0" borderId="0" xfId="0" applyFont="1" applyAlignment="1"/>
    <xf numFmtId="0" fontId="1" fillId="0" borderId="0" xfId="0" applyFont="1" applyAlignment="1">
      <alignment wrapText="1"/>
    </xf>
    <xf numFmtId="0" fontId="1" fillId="0" borderId="0" xfId="0" applyFont="1"/>
    <xf numFmtId="0" fontId="2" fillId="0" borderId="1" xfId="0" applyFont="1" applyBorder="1"/>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vertical="center" wrapText="1"/>
    </xf>
    <xf numFmtId="0" fontId="4" fillId="0" borderId="4" xfId="0" applyFont="1" applyBorder="1" applyAlignment="1">
      <alignment horizontal="right"/>
    </xf>
    <xf numFmtId="0" fontId="4" fillId="0" borderId="5" xfId="0" applyFont="1" applyBorder="1" applyAlignment="1">
      <alignment wrapText="1"/>
    </xf>
    <xf numFmtId="43" fontId="4" fillId="0" borderId="5" xfId="0" applyNumberFormat="1" applyFont="1" applyBorder="1" applyAlignment="1">
      <alignment wrapText="1"/>
    </xf>
    <xf numFmtId="0" fontId="4" fillId="0" borderId="6" xfId="0" applyFont="1" applyBorder="1" applyAlignment="1">
      <alignment wrapText="1"/>
    </xf>
    <xf numFmtId="0" fontId="2" fillId="0" borderId="0" xfId="0" applyFont="1"/>
    <xf numFmtId="0" fontId="5" fillId="0" borderId="0" xfId="0" applyFont="1"/>
    <xf numFmtId="0" fontId="2" fillId="0" borderId="4" xfId="0" applyFont="1" applyBorder="1"/>
    <xf numFmtId="0" fontId="2" fillId="2" borderId="5" xfId="0" applyFont="1" applyFill="1" applyBorder="1"/>
    <xf numFmtId="0" fontId="2" fillId="0" borderId="5" xfId="0" applyFont="1" applyBorder="1"/>
    <xf numFmtId="0" fontId="2" fillId="0" borderId="6" xfId="0" applyFont="1" applyBorder="1"/>
    <xf numFmtId="0" fontId="2" fillId="0" borderId="5" xfId="0" applyFont="1" applyBorder="1" applyAlignment="1">
      <alignment wrapText="1"/>
    </xf>
    <xf numFmtId="43" fontId="2" fillId="3" borderId="5" xfId="0" applyNumberFormat="1" applyFont="1" applyFill="1" applyBorder="1" applyAlignment="1">
      <alignment horizontal="center" vertical="center"/>
    </xf>
    <xf numFmtId="43" fontId="2" fillId="0" borderId="6" xfId="0" applyNumberFormat="1" applyFont="1" applyBorder="1" applyAlignment="1">
      <alignment horizontal="center"/>
    </xf>
    <xf numFmtId="43" fontId="2" fillId="0" borderId="6" xfId="0" applyNumberFormat="1" applyFont="1" applyBorder="1" applyAlignment="1">
      <alignment horizontal="center" vertical="center"/>
    </xf>
    <xf numFmtId="0" fontId="3" fillId="4" borderId="4" xfId="0" applyFont="1" applyFill="1" applyBorder="1"/>
    <xf numFmtId="0" fontId="3" fillId="4" borderId="5" xfId="0" applyFont="1" applyFill="1" applyBorder="1" applyAlignment="1">
      <alignment wrapText="1"/>
    </xf>
    <xf numFmtId="43" fontId="3" fillId="4" borderId="5" xfId="0" applyNumberFormat="1" applyFont="1" applyFill="1" applyBorder="1" applyAlignment="1">
      <alignment wrapText="1"/>
    </xf>
    <xf numFmtId="0" fontId="3" fillId="4" borderId="6" xfId="0" applyFont="1" applyFill="1" applyBorder="1"/>
    <xf numFmtId="0" fontId="2" fillId="5" borderId="5" xfId="0" applyFont="1" applyFill="1" applyBorder="1" applyAlignment="1">
      <alignment wrapText="1"/>
    </xf>
    <xf numFmtId="0" fontId="6" fillId="0" borderId="0" xfId="0" applyFont="1"/>
    <xf numFmtId="43" fontId="2" fillId="0" borderId="0" xfId="0" applyNumberFormat="1" applyFont="1" applyAlignment="1">
      <alignment vertical="center"/>
    </xf>
    <xf numFmtId="0" fontId="2" fillId="6" borderId="5" xfId="0" applyFont="1" applyFill="1" applyBorder="1" applyAlignment="1">
      <alignment wrapText="1"/>
    </xf>
    <xf numFmtId="0" fontId="2" fillId="3" borderId="4" xfId="0" applyFont="1" applyFill="1" applyBorder="1"/>
    <xf numFmtId="0" fontId="2" fillId="3" borderId="5" xfId="0" applyFont="1" applyFill="1" applyBorder="1" applyAlignment="1">
      <alignment wrapText="1"/>
    </xf>
    <xf numFmtId="43" fontId="2" fillId="3" borderId="5" xfId="0" applyNumberFormat="1"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xf numFmtId="0" fontId="1" fillId="3" borderId="7" xfId="0" applyFont="1" applyFill="1" applyBorder="1"/>
    <xf numFmtId="43" fontId="2" fillId="3" borderId="5" xfId="0" applyNumberFormat="1" applyFont="1" applyFill="1" applyBorder="1" applyAlignment="1">
      <alignment horizontal="center"/>
    </xf>
    <xf numFmtId="43" fontId="2" fillId="3" borderId="6" xfId="0" applyNumberFormat="1" applyFont="1" applyFill="1" applyBorder="1" applyAlignment="1">
      <alignment horizontal="center"/>
    </xf>
    <xf numFmtId="0" fontId="3" fillId="3" borderId="5" xfId="0" applyFont="1" applyFill="1" applyBorder="1" applyAlignment="1">
      <alignment wrapText="1"/>
    </xf>
    <xf numFmtId="43" fontId="2" fillId="3" borderId="6" xfId="0" applyNumberFormat="1" applyFont="1" applyFill="1" applyBorder="1" applyAlignment="1">
      <alignment horizontal="center" vertical="center"/>
    </xf>
    <xf numFmtId="43" fontId="2" fillId="3" borderId="5" xfId="0" applyNumberFormat="1" applyFont="1" applyFill="1" applyBorder="1" applyAlignment="1">
      <alignment vertical="center"/>
    </xf>
    <xf numFmtId="43" fontId="2" fillId="0" borderId="6" xfId="0" applyNumberFormat="1" applyFont="1" applyBorder="1" applyAlignment="1">
      <alignment vertical="center"/>
    </xf>
    <xf numFmtId="43" fontId="3" fillId="4" borderId="5" xfId="0" applyNumberFormat="1" applyFont="1" applyFill="1" applyBorder="1" applyAlignment="1">
      <alignment vertical="center"/>
    </xf>
    <xf numFmtId="43" fontId="3" fillId="4" borderId="6" xfId="0" applyNumberFormat="1" applyFont="1" applyFill="1" applyBorder="1" applyAlignment="1">
      <alignment vertical="center"/>
    </xf>
    <xf numFmtId="0" fontId="2" fillId="7" borderId="5" xfId="0" applyFont="1" applyFill="1" applyBorder="1" applyAlignment="1">
      <alignment wrapText="1"/>
    </xf>
    <xf numFmtId="0" fontId="2" fillId="0" borderId="6" xfId="0" applyFont="1" applyBorder="1" applyAlignment="1">
      <alignment horizontal="center"/>
    </xf>
    <xf numFmtId="0" fontId="2" fillId="0" borderId="4" xfId="0" applyFont="1" applyBorder="1" applyAlignment="1">
      <alignment horizontal="right"/>
    </xf>
    <xf numFmtId="0" fontId="3" fillId="4" borderId="4" xfId="0" applyFont="1" applyFill="1" applyBorder="1" applyAlignment="1">
      <alignment wrapText="1"/>
    </xf>
    <xf numFmtId="0" fontId="3" fillId="4" borderId="6" xfId="0" applyFont="1" applyFill="1" applyBorder="1" applyAlignment="1">
      <alignment wrapText="1"/>
    </xf>
    <xf numFmtId="0" fontId="2" fillId="8" borderId="5" xfId="0" applyFont="1" applyFill="1" applyBorder="1" applyAlignment="1">
      <alignment wrapText="1"/>
    </xf>
    <xf numFmtId="0" fontId="2" fillId="4" borderId="10" xfId="0" applyFont="1" applyFill="1" applyBorder="1"/>
    <xf numFmtId="0" fontId="3" fillId="4" borderId="11" xfId="0" applyFont="1" applyFill="1" applyBorder="1" applyAlignment="1">
      <alignment wrapText="1"/>
    </xf>
    <xf numFmtId="43" fontId="3" fillId="4" borderId="11" xfId="0" applyNumberFormat="1" applyFont="1" applyFill="1" applyBorder="1" applyAlignment="1">
      <alignment vertical="center"/>
    </xf>
    <xf numFmtId="43" fontId="2" fillId="4" borderId="12" xfId="0" applyNumberFormat="1" applyFont="1" applyFill="1" applyBorder="1" applyAlignment="1">
      <alignment vertical="center"/>
    </xf>
    <xf numFmtId="0" fontId="4" fillId="0" borderId="1" xfId="0" applyFont="1" applyBorder="1" applyAlignment="1">
      <alignment horizontal="right"/>
    </xf>
    <xf numFmtId="0" fontId="4" fillId="0" borderId="2" xfId="0" applyFont="1" applyBorder="1" applyAlignment="1">
      <alignment wrapText="1"/>
    </xf>
    <xf numFmtId="43" fontId="4" fillId="0" borderId="2" xfId="0" applyNumberFormat="1" applyFont="1" applyBorder="1" applyAlignment="1">
      <alignment wrapText="1"/>
    </xf>
    <xf numFmtId="0" fontId="4" fillId="0" borderId="13" xfId="0" applyFont="1" applyBorder="1" applyAlignment="1">
      <alignment horizontal="right"/>
    </xf>
    <xf numFmtId="0" fontId="8" fillId="0" borderId="0" xfId="0" applyFont="1"/>
    <xf numFmtId="0" fontId="2" fillId="0" borderId="6" xfId="0" applyFont="1" applyBorder="1" applyAlignment="1">
      <alignment horizontal="center" wrapText="1"/>
    </xf>
    <xf numFmtId="43"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0" fontId="2" fillId="0" borderId="10" xfId="0" applyFont="1" applyBorder="1"/>
    <xf numFmtId="0" fontId="2" fillId="0" borderId="11" xfId="0" applyFont="1" applyBorder="1" applyAlignment="1">
      <alignment wrapText="1"/>
    </xf>
    <xf numFmtId="43" fontId="2" fillId="3" borderId="11" xfId="0" applyNumberFormat="1" applyFont="1" applyFill="1" applyBorder="1" applyAlignment="1">
      <alignment horizontal="center" vertical="center"/>
    </xf>
    <xf numFmtId="43" fontId="2" fillId="0" borderId="12" xfId="0" applyNumberFormat="1" applyFont="1" applyBorder="1" applyAlignment="1">
      <alignment horizontal="center" vertical="center"/>
    </xf>
    <xf numFmtId="0" fontId="3" fillId="4" borderId="15" xfId="0" applyFont="1" applyFill="1" applyBorder="1"/>
    <xf numFmtId="0" fontId="3" fillId="4" borderId="16" xfId="0" applyFont="1" applyFill="1" applyBorder="1" applyAlignment="1">
      <alignment wrapText="1"/>
    </xf>
    <xf numFmtId="43" fontId="3" fillId="4" borderId="16" xfId="0" applyNumberFormat="1" applyFont="1" applyFill="1" applyBorder="1" applyAlignment="1">
      <alignment wrapText="1"/>
    </xf>
    <xf numFmtId="0" fontId="3" fillId="4" borderId="17" xfId="0" applyFont="1" applyFill="1" applyBorder="1"/>
    <xf numFmtId="0" fontId="4" fillId="0" borderId="1" xfId="0" applyFont="1" applyBorder="1"/>
    <xf numFmtId="0" fontId="4" fillId="0" borderId="3" xfId="0" applyFont="1" applyBorder="1"/>
    <xf numFmtId="0" fontId="9" fillId="0" borderId="0" xfId="0" applyFont="1"/>
    <xf numFmtId="43" fontId="2" fillId="0" borderId="11" xfId="0" applyNumberFormat="1" applyFont="1" applyBorder="1" applyAlignment="1">
      <alignment horizontal="center" vertical="center"/>
    </xf>
    <xf numFmtId="0" fontId="3" fillId="4" borderId="10" xfId="0" applyFont="1" applyFill="1" applyBorder="1"/>
    <xf numFmtId="43" fontId="3" fillId="4" borderId="11" xfId="0" applyNumberFormat="1" applyFont="1" applyFill="1" applyBorder="1" applyAlignment="1">
      <alignment wrapText="1"/>
    </xf>
    <xf numFmtId="0" fontId="3" fillId="4" borderId="12" xfId="0" applyFont="1" applyFill="1" applyBorder="1"/>
    <xf numFmtId="0" fontId="10" fillId="0" borderId="0" xfId="0" applyFont="1"/>
    <xf numFmtId="0" fontId="9" fillId="0" borderId="19" xfId="0" applyFont="1" applyBorder="1" applyAlignment="1">
      <alignment wrapText="1"/>
    </xf>
    <xf numFmtId="0" fontId="9" fillId="0" borderId="20" xfId="0" applyFont="1" applyBorder="1" applyAlignment="1">
      <alignment wrapText="1"/>
    </xf>
    <xf numFmtId="0" fontId="6" fillId="0" borderId="9" xfId="0" applyFont="1" applyBorder="1" applyAlignment="1">
      <alignment horizontal="right"/>
    </xf>
    <xf numFmtId="0" fontId="6" fillId="0" borderId="21" xfId="0" applyFont="1" applyBorder="1" applyAlignment="1">
      <alignment wrapText="1"/>
    </xf>
    <xf numFmtId="43" fontId="6" fillId="0" borderId="21" xfId="0" applyNumberFormat="1" applyFont="1" applyBorder="1" applyAlignment="1">
      <alignment vertical="center"/>
    </xf>
    <xf numFmtId="43" fontId="6" fillId="0" borderId="22" xfId="0" applyNumberFormat="1" applyFont="1" applyBorder="1" applyAlignment="1">
      <alignment vertical="center"/>
    </xf>
    <xf numFmtId="0" fontId="6" fillId="0" borderId="4" xfId="0" applyFont="1" applyBorder="1" applyAlignment="1">
      <alignment horizontal="right"/>
    </xf>
    <xf numFmtId="0" fontId="6" fillId="0" borderId="5" xfId="0" applyFont="1" applyBorder="1" applyAlignment="1">
      <alignment wrapText="1"/>
    </xf>
    <xf numFmtId="43" fontId="6" fillId="0" borderId="5" xfId="0" applyNumberFormat="1" applyFont="1" applyBorder="1" applyAlignment="1">
      <alignment vertical="center"/>
    </xf>
    <xf numFmtId="43" fontId="6" fillId="0" borderId="6" xfId="0" applyNumberFormat="1" applyFont="1" applyBorder="1" applyAlignment="1">
      <alignment vertical="center"/>
    </xf>
    <xf numFmtId="0" fontId="6" fillId="0" borderId="10" xfId="0" applyFont="1" applyBorder="1"/>
    <xf numFmtId="0" fontId="11" fillId="0" borderId="11" xfId="0" applyFont="1" applyBorder="1" applyAlignment="1">
      <alignment wrapText="1"/>
    </xf>
    <xf numFmtId="43" fontId="11" fillId="0" borderId="11" xfId="0" applyNumberFormat="1" applyFont="1" applyBorder="1" applyAlignment="1">
      <alignment wrapText="1"/>
    </xf>
    <xf numFmtId="43" fontId="11" fillId="0" borderId="12" xfId="0" applyNumberFormat="1" applyFont="1" applyBorder="1" applyAlignment="1">
      <alignment wrapText="1"/>
    </xf>
    <xf numFmtId="0" fontId="1" fillId="0" borderId="1" xfId="0" applyFont="1" applyBorder="1"/>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vertical="center" wrapText="1"/>
    </xf>
    <xf numFmtId="0" fontId="13" fillId="0" borderId="4" xfId="0" applyFont="1" applyBorder="1" applyAlignment="1">
      <alignment horizontal="right"/>
    </xf>
    <xf numFmtId="0" fontId="13" fillId="0" borderId="5" xfId="0" applyFont="1" applyBorder="1" applyAlignment="1">
      <alignment wrapText="1"/>
    </xf>
    <xf numFmtId="43" fontId="13" fillId="0" borderId="5" xfId="0" applyNumberFormat="1" applyFont="1" applyBorder="1" applyAlignment="1">
      <alignment wrapText="1"/>
    </xf>
    <xf numFmtId="0" fontId="14" fillId="0" borderId="6" xfId="0" applyFont="1" applyBorder="1" applyAlignment="1">
      <alignment wrapText="1"/>
    </xf>
    <xf numFmtId="0" fontId="1" fillId="0" borderId="4" xfId="0" applyFont="1" applyBorder="1"/>
    <xf numFmtId="0" fontId="1" fillId="2" borderId="5" xfId="0" applyFont="1" applyFill="1" applyBorder="1"/>
    <xf numFmtId="0" fontId="1" fillId="0" borderId="5" xfId="0" applyFont="1" applyBorder="1"/>
    <xf numFmtId="0" fontId="1" fillId="0" borderId="6" xfId="0" applyFont="1" applyBorder="1"/>
    <xf numFmtId="0" fontId="1" fillId="0" borderId="5" xfId="0" applyFont="1" applyBorder="1" applyAlignment="1">
      <alignment wrapText="1"/>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xf>
    <xf numFmtId="43" fontId="1" fillId="0" borderId="6" xfId="0" applyNumberFormat="1" applyFont="1" applyBorder="1" applyAlignment="1">
      <alignment horizontal="center" vertical="center"/>
    </xf>
    <xf numFmtId="0" fontId="12" fillId="4" borderId="4" xfId="0" applyFont="1" applyFill="1" applyBorder="1"/>
    <xf numFmtId="0" fontId="12" fillId="4" borderId="5" xfId="0" applyFont="1" applyFill="1" applyBorder="1" applyAlignment="1">
      <alignment wrapText="1"/>
    </xf>
    <xf numFmtId="43" fontId="12" fillId="4" borderId="5" xfId="0" applyNumberFormat="1" applyFont="1" applyFill="1" applyBorder="1" applyAlignment="1">
      <alignment wrapText="1"/>
    </xf>
    <xf numFmtId="0" fontId="12" fillId="4" borderId="6" xfId="0" applyFont="1" applyFill="1" applyBorder="1"/>
    <xf numFmtId="0" fontId="6" fillId="0" borderId="4" xfId="0" applyFont="1" applyBorder="1"/>
    <xf numFmtId="0" fontId="6" fillId="5" borderId="5" xfId="0" applyFont="1" applyFill="1" applyBorder="1" applyAlignment="1">
      <alignment wrapText="1"/>
    </xf>
    <xf numFmtId="0" fontId="6" fillId="0" borderId="5" xfId="0" applyFont="1" applyBorder="1"/>
    <xf numFmtId="0" fontId="6" fillId="0" borderId="6" xfId="0" applyFont="1" applyBorder="1"/>
    <xf numFmtId="43" fontId="1" fillId="0" borderId="0" xfId="0" applyNumberFormat="1" applyFont="1" applyAlignment="1">
      <alignment vertical="center"/>
    </xf>
    <xf numFmtId="0" fontId="1" fillId="6" borderId="5" xfId="0" applyFont="1" applyFill="1" applyBorder="1" applyAlignment="1">
      <alignment wrapText="1"/>
    </xf>
    <xf numFmtId="0" fontId="1" fillId="3" borderId="4" xfId="0" applyFont="1" applyFill="1" applyBorder="1"/>
    <xf numFmtId="0" fontId="1" fillId="3" borderId="5" xfId="0" applyFont="1" applyFill="1" applyBorder="1" applyAlignment="1">
      <alignment wrapText="1"/>
    </xf>
    <xf numFmtId="43" fontId="1" fillId="3" borderId="5" xfId="0" applyNumberFormat="1" applyFont="1" applyFill="1" applyBorder="1" applyAlignment="1">
      <alignment horizontal="center" wrapText="1"/>
    </xf>
    <xf numFmtId="0" fontId="1" fillId="3" borderId="6" xfId="0" applyFont="1" applyFill="1" applyBorder="1" applyAlignment="1">
      <alignment horizontal="center"/>
    </xf>
    <xf numFmtId="43" fontId="1" fillId="3" borderId="5" xfId="0" applyNumberFormat="1" applyFont="1" applyFill="1" applyBorder="1" applyAlignment="1">
      <alignment horizontal="center"/>
    </xf>
    <xf numFmtId="43" fontId="1" fillId="3" borderId="6" xfId="0" applyNumberFormat="1" applyFont="1" applyFill="1" applyBorder="1" applyAlignment="1">
      <alignment horizontal="center"/>
    </xf>
    <xf numFmtId="0" fontId="12" fillId="3" borderId="5" xfId="0" applyFont="1" applyFill="1" applyBorder="1" applyAlignment="1">
      <alignment wrapText="1"/>
    </xf>
    <xf numFmtId="43" fontId="1" fillId="3" borderId="5" xfId="0" applyNumberFormat="1" applyFont="1" applyFill="1" applyBorder="1" applyAlignment="1">
      <alignment horizontal="center" vertical="center"/>
    </xf>
    <xf numFmtId="43" fontId="1" fillId="3" borderId="6" xfId="0" applyNumberFormat="1" applyFont="1" applyFill="1" applyBorder="1" applyAlignment="1">
      <alignment horizontal="center" vertical="center"/>
    </xf>
    <xf numFmtId="43" fontId="1" fillId="0" borderId="5" xfId="0" applyNumberFormat="1" applyFont="1" applyBorder="1" applyAlignment="1">
      <alignment vertical="center"/>
    </xf>
    <xf numFmtId="43" fontId="1" fillId="0" borderId="6" xfId="0" applyNumberFormat="1" applyFont="1" applyBorder="1" applyAlignment="1">
      <alignment vertical="center"/>
    </xf>
    <xf numFmtId="43" fontId="12" fillId="4" borderId="5" xfId="0" applyNumberFormat="1" applyFont="1" applyFill="1" applyBorder="1" applyAlignment="1">
      <alignment vertical="center"/>
    </xf>
    <xf numFmtId="43" fontId="12" fillId="4" borderId="6" xfId="0" applyNumberFormat="1" applyFont="1" applyFill="1" applyBorder="1" applyAlignment="1">
      <alignment vertical="center"/>
    </xf>
    <xf numFmtId="0" fontId="1" fillId="7" borderId="5" xfId="0" applyFont="1" applyFill="1" applyBorder="1" applyAlignment="1">
      <alignment wrapText="1"/>
    </xf>
    <xf numFmtId="0" fontId="1" fillId="0" borderId="6" xfId="0" applyFont="1" applyBorder="1" applyAlignment="1">
      <alignment horizontal="center"/>
    </xf>
    <xf numFmtId="0" fontId="1" fillId="0" borderId="4" xfId="0" applyFont="1" applyBorder="1" applyAlignment="1">
      <alignment horizontal="right"/>
    </xf>
    <xf numFmtId="0" fontId="12" fillId="4" borderId="4" xfId="0" applyFont="1" applyFill="1" applyBorder="1" applyAlignment="1">
      <alignment wrapText="1"/>
    </xf>
    <xf numFmtId="0" fontId="12" fillId="4" borderId="6" xfId="0" applyFont="1" applyFill="1" applyBorder="1" applyAlignment="1">
      <alignment wrapText="1"/>
    </xf>
    <xf numFmtId="0" fontId="1" fillId="8" borderId="5" xfId="0" applyFont="1" applyFill="1" applyBorder="1" applyAlignment="1">
      <alignment wrapText="1"/>
    </xf>
    <xf numFmtId="0" fontId="1" fillId="4" borderId="10" xfId="0" applyFont="1" applyFill="1" applyBorder="1"/>
    <xf numFmtId="0" fontId="12" fillId="4" borderId="11" xfId="0" applyFont="1" applyFill="1" applyBorder="1" applyAlignment="1">
      <alignment wrapText="1"/>
    </xf>
    <xf numFmtId="43" fontId="12" fillId="4" borderId="11" xfId="0" applyNumberFormat="1" applyFont="1" applyFill="1" applyBorder="1" applyAlignment="1">
      <alignment vertical="center"/>
    </xf>
    <xf numFmtId="43" fontId="1" fillId="4" borderId="12" xfId="0" applyNumberFormat="1" applyFont="1" applyFill="1" applyBorder="1" applyAlignment="1">
      <alignment vertical="center"/>
    </xf>
    <xf numFmtId="0" fontId="13" fillId="0" borderId="1" xfId="0" applyFont="1" applyBorder="1" applyAlignment="1">
      <alignment horizontal="right"/>
    </xf>
    <xf numFmtId="0" fontId="13" fillId="0" borderId="2" xfId="0" applyFont="1" applyBorder="1" applyAlignment="1">
      <alignment wrapText="1"/>
    </xf>
    <xf numFmtId="43" fontId="13" fillId="0" borderId="2" xfId="0" applyNumberFormat="1" applyFont="1" applyBorder="1" applyAlignment="1">
      <alignment wrapText="1"/>
    </xf>
    <xf numFmtId="0" fontId="13" fillId="0" borderId="13" xfId="0" applyFont="1" applyBorder="1" applyAlignment="1">
      <alignment horizontal="right"/>
    </xf>
    <xf numFmtId="43" fontId="1" fillId="0" borderId="5" xfId="0" applyNumberFormat="1" applyFont="1" applyBorder="1" applyAlignment="1">
      <alignment horizontal="center" wrapText="1"/>
    </xf>
    <xf numFmtId="0" fontId="1" fillId="0" borderId="6" xfId="0" applyFont="1" applyBorder="1" applyAlignment="1">
      <alignment horizontal="center" wrapText="1"/>
    </xf>
    <xf numFmtId="1" fontId="1" fillId="0" borderId="6" xfId="0" applyNumberFormat="1" applyFont="1" applyBorder="1" applyAlignment="1">
      <alignment horizontal="center" vertical="center"/>
    </xf>
    <xf numFmtId="0" fontId="1" fillId="0" borderId="10" xfId="0" applyFont="1" applyBorder="1"/>
    <xf numFmtId="0" fontId="1" fillId="0" borderId="11" xfId="0" applyFont="1" applyBorder="1" applyAlignment="1">
      <alignment wrapText="1"/>
    </xf>
    <xf numFmtId="43" fontId="1" fillId="0" borderId="11" xfId="0" applyNumberFormat="1" applyFont="1" applyBorder="1" applyAlignment="1">
      <alignment horizontal="center" vertical="center"/>
    </xf>
    <xf numFmtId="43" fontId="1" fillId="0" borderId="12" xfId="0" applyNumberFormat="1" applyFont="1" applyBorder="1" applyAlignment="1">
      <alignment horizontal="center" vertical="center"/>
    </xf>
    <xf numFmtId="0" fontId="12" fillId="4" borderId="15" xfId="0" applyFont="1" applyFill="1" applyBorder="1"/>
    <xf numFmtId="0" fontId="12" fillId="4" borderId="16" xfId="0" applyFont="1" applyFill="1" applyBorder="1" applyAlignment="1">
      <alignment wrapText="1"/>
    </xf>
    <xf numFmtId="43" fontId="12" fillId="4" borderId="16" xfId="0" applyNumberFormat="1" applyFont="1" applyFill="1" applyBorder="1" applyAlignment="1">
      <alignment wrapText="1"/>
    </xf>
    <xf numFmtId="0" fontId="12" fillId="4" borderId="17" xfId="0" applyFont="1" applyFill="1" applyBorder="1"/>
    <xf numFmtId="0" fontId="13" fillId="0" borderId="1" xfId="0" applyFont="1" applyBorder="1"/>
    <xf numFmtId="0" fontId="13" fillId="0" borderId="3" xfId="0" applyFont="1" applyBorder="1"/>
    <xf numFmtId="0" fontId="12" fillId="4" borderId="10" xfId="0" applyFont="1" applyFill="1" applyBorder="1"/>
    <xf numFmtId="43" fontId="12" fillId="4" borderId="11" xfId="0" applyNumberFormat="1" applyFont="1" applyFill="1" applyBorder="1" applyAlignment="1">
      <alignment wrapText="1"/>
    </xf>
    <xf numFmtId="0" fontId="12" fillId="4" borderId="12" xfId="0" applyFont="1" applyFill="1" applyBorder="1"/>
    <xf numFmtId="0" fontId="1" fillId="3" borderId="7" xfId="0" applyFont="1" applyFill="1" applyBorder="1" applyAlignment="1">
      <alignment horizontal="center" vertical="center"/>
    </xf>
    <xf numFmtId="0" fontId="0" fillId="0" borderId="0" xfId="0" applyFont="1" applyAlignment="1">
      <alignment vertical="center" wrapText="1"/>
    </xf>
    <xf numFmtId="0" fontId="1" fillId="0" borderId="0" xfId="0" applyFont="1" applyAlignment="1">
      <alignment horizont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xf>
    <xf numFmtId="0" fontId="12" fillId="3" borderId="25" xfId="0" applyFont="1" applyFill="1" applyBorder="1" applyAlignment="1">
      <alignment horizontal="center" vertical="center"/>
    </xf>
    <xf numFmtId="0" fontId="12" fillId="0" borderId="24" xfId="0" applyFont="1" applyBorder="1" applyAlignment="1">
      <alignment horizontal="center"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0" xfId="0" applyFont="1" applyBorder="1" applyAlignment="1">
      <alignment horizontal="center" vertical="center"/>
    </xf>
    <xf numFmtId="0" fontId="1" fillId="3" borderId="2" xfId="0" applyFont="1" applyFill="1" applyBorder="1" applyAlignment="1">
      <alignment horizontal="center" vertical="center" wrapText="1"/>
    </xf>
    <xf numFmtId="0" fontId="17" fillId="9" borderId="2" xfId="0" applyFont="1" applyFill="1" applyBorder="1" applyAlignment="1">
      <alignment vertical="center" wrapText="1"/>
    </xf>
    <xf numFmtId="43" fontId="1" fillId="0" borderId="2" xfId="0" applyNumberFormat="1" applyFont="1" applyBorder="1" applyAlignment="1">
      <alignment vertical="center" wrapText="1"/>
    </xf>
    <xf numFmtId="0" fontId="1" fillId="0" borderId="30" xfId="0" applyFont="1" applyBorder="1" applyAlignment="1">
      <alignment vertical="center" wrapText="1"/>
    </xf>
    <xf numFmtId="0" fontId="1" fillId="0" borderId="21" xfId="0" applyFont="1" applyBorder="1" applyAlignment="1">
      <alignment horizontal="center" vertical="center" wrapText="1"/>
    </xf>
    <xf numFmtId="0" fontId="1" fillId="0" borderId="0" xfId="0" applyFont="1" applyAlignment="1">
      <alignment horizontal="center" vertical="center" wrapText="1"/>
    </xf>
    <xf numFmtId="0" fontId="1" fillId="3" borderId="5" xfId="0" applyFont="1" applyFill="1" applyBorder="1" applyAlignment="1">
      <alignment horizontal="center" vertical="center" wrapText="1"/>
    </xf>
    <xf numFmtId="0" fontId="17" fillId="7" borderId="5" xfId="0" applyFont="1" applyFill="1" applyBorder="1" applyAlignment="1">
      <alignment vertical="center" wrapText="1"/>
    </xf>
    <xf numFmtId="43" fontId="1" fillId="0" borderId="5" xfId="0" applyNumberFormat="1" applyFont="1" applyBorder="1" applyAlignment="1">
      <alignment vertical="center" wrapText="1"/>
    </xf>
    <xf numFmtId="0" fontId="1" fillId="0" borderId="33" xfId="0" applyFont="1" applyBorder="1" applyAlignment="1">
      <alignment vertical="center" wrapText="1"/>
    </xf>
    <xf numFmtId="0" fontId="1" fillId="0" borderId="5" xfId="0" applyFont="1" applyBorder="1" applyAlignment="1">
      <alignment horizontal="center" vertical="center" wrapText="1"/>
    </xf>
    <xf numFmtId="0" fontId="17" fillId="9" borderId="5" xfId="0" applyFont="1" applyFill="1" applyBorder="1" applyAlignment="1">
      <alignment vertical="center" wrapText="1"/>
    </xf>
    <xf numFmtId="0" fontId="0" fillId="0" borderId="5" xfId="0" applyFont="1" applyBorder="1" applyAlignment="1">
      <alignment horizontal="center" vertical="center" wrapText="1"/>
    </xf>
    <xf numFmtId="0" fontId="17" fillId="5" borderId="5" xfId="0" applyFont="1" applyFill="1" applyBorder="1" applyAlignment="1">
      <alignment vertical="center" wrapText="1"/>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xf>
    <xf numFmtId="0" fontId="17" fillId="6" borderId="5" xfId="0" applyFont="1" applyFill="1" applyBorder="1" applyAlignment="1">
      <alignment vertical="center" wrapText="1"/>
    </xf>
    <xf numFmtId="0" fontId="1" fillId="0" borderId="5" xfId="0" applyFont="1" applyBorder="1" applyAlignment="1">
      <alignment horizontal="center" vertical="center" wrapText="1"/>
    </xf>
    <xf numFmtId="0" fontId="19" fillId="0" borderId="4" xfId="0" applyFont="1" applyBorder="1" applyAlignment="1">
      <alignment horizontal="center" vertical="center" textRotation="90" wrapText="1"/>
    </xf>
    <xf numFmtId="0" fontId="16" fillId="0" borderId="5" xfId="0" applyFont="1" applyBorder="1" applyAlignment="1">
      <alignment vertical="center" wrapText="1"/>
    </xf>
    <xf numFmtId="0" fontId="20" fillId="0" borderId="5" xfId="0" applyFont="1" applyBorder="1" applyAlignment="1">
      <alignment vertical="center" wrapText="1"/>
    </xf>
    <xf numFmtId="0" fontId="1" fillId="3" borderId="36" xfId="0" applyFont="1" applyFill="1" applyBorder="1" applyAlignment="1">
      <alignment vertical="center" wrapText="1"/>
    </xf>
    <xf numFmtId="0" fontId="17" fillId="10" borderId="5" xfId="0" applyFont="1" applyFill="1" applyBorder="1" applyAlignment="1">
      <alignment vertical="center" wrapText="1"/>
    </xf>
    <xf numFmtId="43" fontId="1" fillId="0" borderId="5" xfId="0" applyNumberFormat="1" applyFont="1" applyBorder="1" applyAlignment="1">
      <alignment horizontal="center" vertical="center" wrapText="1"/>
    </xf>
    <xf numFmtId="0" fontId="21" fillId="0" borderId="33" xfId="0" applyFont="1" applyBorder="1" applyAlignment="1">
      <alignment horizontal="center" vertical="center" wrapText="1"/>
    </xf>
    <xf numFmtId="0" fontId="21" fillId="0" borderId="5" xfId="0" applyFont="1" applyBorder="1" applyAlignment="1">
      <alignment horizontal="center" vertical="center" wrapText="1"/>
    </xf>
    <xf numFmtId="0" fontId="23" fillId="3" borderId="5" xfId="0" applyFont="1" applyFill="1" applyBorder="1" applyAlignment="1">
      <alignment horizontal="center" vertical="center" wrapText="1"/>
    </xf>
    <xf numFmtId="0" fontId="24" fillId="0" borderId="5" xfId="0" applyFont="1" applyBorder="1" applyAlignment="1">
      <alignment horizontal="center" vertical="center" wrapText="1"/>
    </xf>
    <xf numFmtId="164" fontId="23"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3" fillId="0" borderId="33" xfId="0" applyFont="1" applyBorder="1" applyAlignment="1">
      <alignment wrapText="1"/>
    </xf>
    <xf numFmtId="0" fontId="23" fillId="3" borderId="5" xfId="0" applyFont="1" applyFill="1" applyBorder="1" applyAlignment="1">
      <alignment horizontal="center" vertical="center"/>
    </xf>
    <xf numFmtId="0" fontId="25" fillId="0" borderId="0" xfId="0" applyFont="1" applyAlignment="1">
      <alignment wrapText="1"/>
    </xf>
    <xf numFmtId="0" fontId="26" fillId="0" borderId="5" xfId="0" applyFont="1" applyBorder="1" applyAlignment="1">
      <alignment horizontal="center" vertical="center" wrapText="1"/>
    </xf>
    <xf numFmtId="0" fontId="23" fillId="7" borderId="5" xfId="0" applyFont="1" applyFill="1" applyBorder="1" applyAlignment="1">
      <alignment horizontal="center" vertical="center" wrapText="1"/>
    </xf>
    <xf numFmtId="0" fontId="23" fillId="3" borderId="11" xfId="0" applyFont="1" applyFill="1" applyBorder="1" applyAlignment="1">
      <alignment horizontal="center" vertical="center"/>
    </xf>
    <xf numFmtId="0" fontId="27" fillId="0" borderId="11" xfId="0" applyFont="1" applyBorder="1" applyAlignment="1">
      <alignment horizontal="center" vertical="center" wrapText="1"/>
    </xf>
    <xf numFmtId="164" fontId="23" fillId="0" borderId="11" xfId="0"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39" xfId="0" applyFont="1" applyBorder="1" applyAlignment="1">
      <alignment wrapText="1"/>
    </xf>
    <xf numFmtId="0" fontId="6" fillId="0" borderId="4" xfId="0" applyFont="1" applyBorder="1" applyAlignment="1">
      <alignment horizontal="center" vertical="center" textRotation="90" wrapText="1"/>
    </xf>
    <xf numFmtId="0" fontId="25" fillId="0" borderId="5" xfId="0" applyFont="1" applyBorder="1" applyAlignment="1">
      <alignment vertical="center" wrapText="1"/>
    </xf>
    <xf numFmtId="0" fontId="1" fillId="0" borderId="5" xfId="0" applyFont="1" applyBorder="1" applyAlignment="1">
      <alignment vertical="center"/>
    </xf>
    <xf numFmtId="0" fontId="17" fillId="0" borderId="33" xfId="0" applyFont="1" applyBorder="1" applyAlignment="1">
      <alignment horizontal="center" vertical="center" wrapText="1"/>
    </xf>
    <xf numFmtId="0" fontId="1" fillId="0" borderId="0" xfId="0" applyFont="1"/>
    <xf numFmtId="0" fontId="28" fillId="0" borderId="1" xfId="0" applyFont="1" applyBorder="1" applyAlignment="1">
      <alignment horizontal="center" vertical="center"/>
    </xf>
    <xf numFmtId="0" fontId="28" fillId="3" borderId="44" xfId="0" applyFont="1" applyFill="1" applyBorder="1" applyAlignment="1">
      <alignment horizontal="center" vertical="center"/>
    </xf>
    <xf numFmtId="0" fontId="28" fillId="0" borderId="2" xfId="0" applyFont="1" applyBorder="1" applyAlignment="1">
      <alignment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3" borderId="45" xfId="0" applyFont="1" applyFill="1" applyBorder="1" applyAlignment="1">
      <alignment horizontal="center" vertical="center"/>
    </xf>
    <xf numFmtId="0" fontId="28" fillId="0" borderId="5" xfId="0" applyFont="1" applyBorder="1" applyAlignment="1">
      <alignment vertical="center"/>
    </xf>
    <xf numFmtId="43" fontId="28" fillId="0" borderId="5" xfId="0" applyNumberFormat="1" applyFont="1" applyBorder="1" applyAlignment="1">
      <alignment vertical="center"/>
    </xf>
    <xf numFmtId="0" fontId="28" fillId="0" borderId="10" xfId="0" applyFont="1" applyBorder="1" applyAlignment="1">
      <alignment horizontal="center" vertical="center"/>
    </xf>
    <xf numFmtId="0" fontId="28" fillId="3" borderId="46" xfId="0" applyFont="1" applyFill="1" applyBorder="1" applyAlignment="1">
      <alignment horizontal="center" vertical="center"/>
    </xf>
    <xf numFmtId="0" fontId="28" fillId="0" borderId="11" xfId="0" applyFont="1" applyBorder="1" applyAlignment="1">
      <alignment vertical="center"/>
    </xf>
    <xf numFmtId="43" fontId="28" fillId="0" borderId="11" xfId="0" applyNumberFormat="1" applyFont="1" applyBorder="1" applyAlignment="1">
      <alignment vertical="center"/>
    </xf>
    <xf numFmtId="43" fontId="28" fillId="0" borderId="12" xfId="0" applyNumberFormat="1" applyFont="1" applyBorder="1" applyAlignment="1">
      <alignment vertical="center"/>
    </xf>
    <xf numFmtId="43" fontId="1" fillId="0" borderId="0" xfId="0" applyNumberFormat="1" applyFont="1"/>
    <xf numFmtId="0" fontId="2" fillId="0" borderId="8" xfId="0" applyFont="1" applyBorder="1" applyAlignment="1">
      <alignment horizontal="center" wrapText="1"/>
    </xf>
    <xf numFmtId="0" fontId="7" fillId="0" borderId="9" xfId="0" applyFont="1" applyBorder="1"/>
    <xf numFmtId="0" fontId="2" fillId="0" borderId="8" xfId="0" applyFont="1" applyBorder="1" applyAlignment="1">
      <alignment horizontal="center" textRotation="90"/>
    </xf>
    <xf numFmtId="0" fontId="7" fillId="0" borderId="14" xfId="0" applyFont="1" applyBorder="1"/>
    <xf numFmtId="0" fontId="2" fillId="0" borderId="8" xfId="0" applyFont="1" applyBorder="1" applyAlignment="1">
      <alignment horizontal="center"/>
    </xf>
    <xf numFmtId="0" fontId="9" fillId="0" borderId="18" xfId="0" applyFont="1" applyBorder="1" applyAlignment="1">
      <alignment horizontal="center" wrapText="1"/>
    </xf>
    <xf numFmtId="0" fontId="7" fillId="0" borderId="19" xfId="0" applyFont="1" applyBorder="1"/>
    <xf numFmtId="0" fontId="1" fillId="0" borderId="8" xfId="0" applyFont="1" applyBorder="1" applyAlignment="1">
      <alignment horizontal="center" wrapText="1"/>
    </xf>
    <xf numFmtId="0" fontId="1" fillId="0" borderId="8" xfId="0" applyFont="1" applyBorder="1" applyAlignment="1">
      <alignment horizontal="center" textRotation="90"/>
    </xf>
    <xf numFmtId="0" fontId="1" fillId="0" borderId="8" xfId="0" applyFont="1" applyBorder="1" applyAlignment="1">
      <alignment horizontal="center"/>
    </xf>
    <xf numFmtId="0" fontId="11" fillId="0" borderId="8" xfId="0" applyFont="1" applyBorder="1" applyAlignment="1">
      <alignment horizontal="center" vertical="center" textRotation="90" wrapText="1"/>
    </xf>
    <xf numFmtId="0" fontId="7" fillId="0" borderId="37" xfId="0" applyFont="1" applyBorder="1"/>
    <xf numFmtId="0" fontId="6" fillId="0" borderId="8" xfId="0" applyFont="1" applyBorder="1" applyAlignment="1">
      <alignment horizontal="center" vertical="center" textRotation="90"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textRotation="90" wrapText="1"/>
    </xf>
    <xf numFmtId="43" fontId="1" fillId="0" borderId="33" xfId="0" applyNumberFormat="1" applyFont="1" applyBorder="1" applyAlignment="1">
      <alignment horizontal="center" vertical="center" wrapText="1"/>
    </xf>
    <xf numFmtId="0" fontId="7" fillId="0" borderId="34" xfId="0" applyFont="1" applyBorder="1"/>
    <xf numFmtId="0" fontId="1" fillId="0" borderId="33" xfId="0" applyFont="1" applyBorder="1" applyAlignment="1">
      <alignment horizontal="center" vertical="center" wrapText="1"/>
    </xf>
    <xf numFmtId="0" fontId="21"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7" fillId="0" borderId="32" xfId="0" applyFont="1" applyBorder="1"/>
    <xf numFmtId="0" fontId="7" fillId="0" borderId="21" xfId="0" applyFont="1" applyBorder="1"/>
    <xf numFmtId="0" fontId="21" fillId="3" borderId="35" xfId="0" applyFont="1" applyFill="1" applyBorder="1" applyAlignment="1">
      <alignment horizontal="center" vertical="center" wrapText="1"/>
    </xf>
    <xf numFmtId="0" fontId="7" fillId="0" borderId="38" xfId="0" applyFont="1" applyBorder="1"/>
    <xf numFmtId="0" fontId="23" fillId="3" borderId="35" xfId="0" applyFont="1" applyFill="1" applyBorder="1" applyAlignment="1">
      <alignment horizontal="center" vertical="center"/>
    </xf>
    <xf numFmtId="0" fontId="9" fillId="0" borderId="8" xfId="0" applyFont="1" applyBorder="1" applyAlignment="1">
      <alignment horizontal="center" vertical="center" textRotation="90" wrapText="1"/>
    </xf>
    <xf numFmtId="0" fontId="16" fillId="3" borderId="35"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21" fillId="0" borderId="41" xfId="0" applyFont="1" applyBorder="1" applyAlignment="1">
      <alignment horizontal="center" vertical="center" wrapText="1"/>
    </xf>
    <xf numFmtId="0" fontId="7" fillId="0" borderId="42" xfId="0" applyFont="1" applyBorder="1"/>
    <xf numFmtId="0" fontId="7" fillId="0" borderId="43" xfId="0" applyFont="1" applyBorder="1"/>
    <xf numFmtId="0" fontId="0" fillId="0" borderId="35" xfId="0" applyFont="1" applyBorder="1" applyAlignment="1">
      <alignment horizontal="center" vertical="center" wrapText="1"/>
    </xf>
    <xf numFmtId="0" fontId="1" fillId="0" borderId="35" xfId="0" applyFont="1" applyBorder="1" applyAlignment="1">
      <alignment horizontal="center"/>
    </xf>
    <xf numFmtId="0" fontId="15" fillId="0" borderId="0" xfId="0" applyFont="1" applyAlignment="1">
      <alignment horizontal="center"/>
    </xf>
    <xf numFmtId="0" fontId="0" fillId="0" borderId="0" xfId="0" applyFont="1" applyAlignment="1"/>
    <xf numFmtId="0" fontId="12" fillId="0" borderId="26" xfId="0" applyFont="1" applyBorder="1" applyAlignment="1">
      <alignment horizontal="center" vertical="center" wrapText="1"/>
    </xf>
    <xf numFmtId="0" fontId="7" fillId="0" borderId="27" xfId="0" applyFont="1" applyBorder="1"/>
    <xf numFmtId="0" fontId="11" fillId="0" borderId="23" xfId="0" applyFont="1" applyBorder="1" applyAlignment="1">
      <alignment horizontal="center" vertical="center" textRotation="90" wrapText="1"/>
    </xf>
    <xf numFmtId="0" fontId="16" fillId="0" borderId="24" xfId="0" applyFont="1" applyBorder="1" applyAlignment="1">
      <alignment horizontal="center" vertical="center" wrapText="1"/>
    </xf>
    <xf numFmtId="43" fontId="1" fillId="0" borderId="30" xfId="0" applyNumberFormat="1" applyFont="1" applyBorder="1" applyAlignment="1">
      <alignment horizontal="center" vertical="center" wrapText="1"/>
    </xf>
    <xf numFmtId="0" fontId="7" fillId="0" borderId="31" xfId="0" applyFont="1" applyBorder="1"/>
    <xf numFmtId="0" fontId="1" fillId="0" borderId="35" xfId="0" applyFont="1" applyBorder="1" applyAlignment="1">
      <alignment horizontal="center" vertical="center" wrapText="1"/>
    </xf>
    <xf numFmtId="43" fontId="1" fillId="0" borderId="35" xfId="0" applyNumberFormat="1" applyFont="1" applyBorder="1" applyAlignment="1">
      <alignment horizontal="center" vertical="center" wrapText="1"/>
    </xf>
    <xf numFmtId="0" fontId="21" fillId="0" borderId="35" xfId="0" applyFont="1" applyBorder="1" applyAlignment="1">
      <alignment horizontal="center" vertical="center" wrapText="1"/>
    </xf>
    <xf numFmtId="0" fontId="23" fillId="0" borderId="33" xfId="0" applyFont="1" applyBorder="1" applyAlignment="1">
      <alignment horizontal="center" vertical="center"/>
    </xf>
    <xf numFmtId="0" fontId="23" fillId="0" borderId="33" xfId="0" applyFont="1" applyBorder="1" applyAlignment="1">
      <alignment horizontal="center" vertical="center" wrapText="1"/>
    </xf>
    <xf numFmtId="0" fontId="22" fillId="0" borderId="35" xfId="0" applyFont="1" applyBorder="1" applyAlignment="1">
      <alignment horizontal="center" vertical="center" wrapText="1"/>
    </xf>
    <xf numFmtId="0" fontId="23" fillId="0" borderId="39" xfId="0" applyFont="1" applyBorder="1" applyAlignment="1">
      <alignment horizontal="center" vertical="center"/>
    </xf>
    <xf numFmtId="0" fontId="7" fillId="0" borderId="40" xfId="0" applyFont="1" applyBorder="1"/>
    <xf numFmtId="43" fontId="1" fillId="0" borderId="3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eachizitii.cnadnr.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52" workbookViewId="0">
      <selection activeCell="G64" sqref="G64"/>
    </sheetView>
  </sheetViews>
  <sheetFormatPr defaultColWidth="12.625" defaultRowHeight="15" customHeight="1" x14ac:dyDescent="0.2"/>
  <cols>
    <col min="1" max="1" width="4.75" customWidth="1"/>
    <col min="2" max="2" width="55.75" customWidth="1"/>
    <col min="3" max="3" width="26.125" customWidth="1"/>
    <col min="4" max="4" width="25.875" customWidth="1"/>
    <col min="5" max="5" width="20.375" customWidth="1"/>
    <col min="6" max="6" width="8" customWidth="1"/>
    <col min="7" max="7" width="16.125" customWidth="1"/>
    <col min="8" max="26" width="7.625" customWidth="1"/>
  </cols>
  <sheetData>
    <row r="1" spans="1:26" x14ac:dyDescent="0.25">
      <c r="B1" s="1"/>
      <c r="C1" s="1"/>
      <c r="F1" s="2"/>
    </row>
    <row r="2" spans="1:26" ht="24" x14ac:dyDescent="0.2">
      <c r="A2" s="3" t="s">
        <v>0</v>
      </c>
      <c r="B2" s="4" t="s">
        <v>1</v>
      </c>
      <c r="C2" s="5" t="s">
        <v>2</v>
      </c>
      <c r="D2" s="5" t="s">
        <v>3</v>
      </c>
      <c r="E2" s="6" t="s">
        <v>4</v>
      </c>
      <c r="F2" s="7"/>
    </row>
    <row r="3" spans="1:26" ht="28.5" x14ac:dyDescent="0.45">
      <c r="A3" s="8" t="s">
        <v>5</v>
      </c>
      <c r="B3" s="9" t="s">
        <v>6</v>
      </c>
      <c r="C3" s="10">
        <f t="shared" ref="C3:D3" si="0">C12+C17+C25+C41+C45</f>
        <v>2881950004.789916</v>
      </c>
      <c r="D3" s="10">
        <f t="shared" si="0"/>
        <v>3429520506</v>
      </c>
      <c r="E3" s="11"/>
      <c r="F3" s="12"/>
      <c r="G3" s="13"/>
      <c r="H3" s="13"/>
      <c r="I3" s="13"/>
      <c r="J3" s="13"/>
      <c r="K3" s="13"/>
      <c r="L3" s="13"/>
      <c r="M3" s="13"/>
      <c r="N3" s="13"/>
      <c r="O3" s="13"/>
      <c r="P3" s="13"/>
      <c r="Q3" s="13"/>
      <c r="R3" s="13"/>
      <c r="S3" s="13"/>
      <c r="T3" s="13"/>
      <c r="U3" s="13"/>
      <c r="V3" s="13"/>
      <c r="W3" s="13"/>
      <c r="X3" s="13"/>
      <c r="Y3" s="13"/>
      <c r="Z3" s="13"/>
    </row>
    <row r="4" spans="1:26" ht="14.25" x14ac:dyDescent="0.2">
      <c r="A4" s="14">
        <v>1</v>
      </c>
      <c r="B4" s="15" t="s">
        <v>7</v>
      </c>
      <c r="C4" s="15"/>
      <c r="D4" s="16"/>
      <c r="E4" s="17"/>
      <c r="F4" s="12"/>
    </row>
    <row r="5" spans="1:26" ht="24" x14ac:dyDescent="0.2">
      <c r="A5" s="14">
        <v>1.1000000000000001</v>
      </c>
      <c r="B5" s="18" t="s">
        <v>8</v>
      </c>
      <c r="C5" s="19">
        <f t="shared" ref="C5:C7" si="1">D5/1.19</f>
        <v>76470588.235294119</v>
      </c>
      <c r="D5" s="19">
        <v>91000000</v>
      </c>
      <c r="E5" s="20" t="s">
        <v>9</v>
      </c>
      <c r="F5" s="12"/>
    </row>
    <row r="6" spans="1:26" ht="24" x14ac:dyDescent="0.2">
      <c r="A6" s="14">
        <v>1.2</v>
      </c>
      <c r="B6" s="18" t="s">
        <v>10</v>
      </c>
      <c r="C6" s="19">
        <f t="shared" si="1"/>
        <v>71428571.428571433</v>
      </c>
      <c r="D6" s="19">
        <v>85000000</v>
      </c>
      <c r="E6" s="20" t="s">
        <v>11</v>
      </c>
      <c r="F6" s="12"/>
    </row>
    <row r="7" spans="1:26" ht="36" x14ac:dyDescent="0.2">
      <c r="A7" s="14">
        <v>1.3</v>
      </c>
      <c r="B7" s="18" t="s">
        <v>12</v>
      </c>
      <c r="C7" s="19">
        <f t="shared" si="1"/>
        <v>29411764.705882356</v>
      </c>
      <c r="D7" s="19">
        <v>35000000</v>
      </c>
      <c r="E7" s="20" t="s">
        <v>11</v>
      </c>
      <c r="F7" s="12"/>
    </row>
    <row r="8" spans="1:26" ht="36" x14ac:dyDescent="0.2">
      <c r="A8" s="14">
        <v>1.4</v>
      </c>
      <c r="B8" s="18" t="s">
        <v>13</v>
      </c>
      <c r="C8" s="19">
        <v>30600000</v>
      </c>
      <c r="D8" s="19">
        <v>36414000</v>
      </c>
      <c r="E8" s="20" t="s">
        <v>14</v>
      </c>
      <c r="F8" s="12"/>
    </row>
    <row r="9" spans="1:26" ht="24" x14ac:dyDescent="0.2">
      <c r="A9" s="14">
        <v>1.5</v>
      </c>
      <c r="B9" s="18" t="s">
        <v>15</v>
      </c>
      <c r="C9" s="19">
        <v>4099200</v>
      </c>
      <c r="D9" s="19">
        <v>4878048</v>
      </c>
      <c r="E9" s="20" t="s">
        <v>16</v>
      </c>
      <c r="F9" s="12"/>
    </row>
    <row r="10" spans="1:26" ht="36" x14ac:dyDescent="0.2">
      <c r="A10" s="14">
        <v>1.6</v>
      </c>
      <c r="B10" s="18" t="s">
        <v>17</v>
      </c>
      <c r="C10" s="19">
        <v>88603200</v>
      </c>
      <c r="D10" s="19">
        <v>105437808</v>
      </c>
      <c r="E10" s="21" t="s">
        <v>18</v>
      </c>
      <c r="F10" s="12"/>
    </row>
    <row r="11" spans="1:26" ht="14.25" x14ac:dyDescent="0.2">
      <c r="A11" s="14">
        <v>1.7</v>
      </c>
      <c r="B11" s="18" t="s">
        <v>19</v>
      </c>
      <c r="C11" s="19">
        <f>D11/1.19</f>
        <v>4957983.1932773115</v>
      </c>
      <c r="D11" s="19">
        <v>5900000</v>
      </c>
      <c r="E11" s="21" t="s">
        <v>20</v>
      </c>
      <c r="F11" s="12"/>
    </row>
    <row r="12" spans="1:26" ht="14.25" x14ac:dyDescent="0.2">
      <c r="A12" s="22"/>
      <c r="B12" s="23" t="s">
        <v>21</v>
      </c>
      <c r="C12" s="24">
        <f t="shared" ref="C12:D12" si="2">SUM(C5:C11)</f>
        <v>305571307.56302524</v>
      </c>
      <c r="D12" s="24">
        <f t="shared" si="2"/>
        <v>363629856</v>
      </c>
      <c r="E12" s="25"/>
      <c r="F12" s="12"/>
    </row>
    <row r="13" spans="1:26" ht="24.75" x14ac:dyDescent="0.25">
      <c r="A13" s="14">
        <v>2</v>
      </c>
      <c r="B13" s="26" t="s">
        <v>22</v>
      </c>
      <c r="C13" s="26"/>
      <c r="D13" s="16"/>
      <c r="E13" s="17"/>
      <c r="F13" s="12"/>
      <c r="G13" s="27"/>
      <c r="H13" s="27"/>
      <c r="I13" s="27"/>
      <c r="J13" s="27"/>
      <c r="K13" s="27"/>
      <c r="L13" s="27"/>
      <c r="M13" s="27"/>
      <c r="N13" s="27"/>
      <c r="O13" s="27"/>
      <c r="P13" s="27"/>
      <c r="Q13" s="27"/>
      <c r="R13" s="27"/>
      <c r="S13" s="27"/>
      <c r="T13" s="27"/>
      <c r="U13" s="27"/>
      <c r="V13" s="27"/>
      <c r="W13" s="27"/>
      <c r="X13" s="27"/>
      <c r="Y13" s="27"/>
      <c r="Z13" s="27"/>
    </row>
    <row r="14" spans="1:26" ht="24" x14ac:dyDescent="0.2">
      <c r="A14" s="14">
        <v>2.1</v>
      </c>
      <c r="B14" s="18" t="s">
        <v>23</v>
      </c>
      <c r="C14" s="19">
        <v>8910000</v>
      </c>
      <c r="D14" s="19">
        <v>10602900</v>
      </c>
      <c r="E14" s="21" t="s">
        <v>24</v>
      </c>
      <c r="F14" s="28"/>
    </row>
    <row r="15" spans="1:26" ht="36" x14ac:dyDescent="0.2">
      <c r="A15" s="14">
        <v>2.2000000000000002</v>
      </c>
      <c r="B15" s="18" t="s">
        <v>25</v>
      </c>
      <c r="C15" s="19">
        <f t="shared" ref="C15:C16" si="3">D15/1.19</f>
        <v>9000000</v>
      </c>
      <c r="D15" s="19">
        <v>10710000</v>
      </c>
      <c r="E15" s="21" t="s">
        <v>26</v>
      </c>
      <c r="F15" s="12"/>
    </row>
    <row r="16" spans="1:26" ht="24" x14ac:dyDescent="0.2">
      <c r="A16" s="14">
        <v>2.2999999999999998</v>
      </c>
      <c r="B16" s="18" t="s">
        <v>27</v>
      </c>
      <c r="C16" s="19">
        <f t="shared" si="3"/>
        <v>32500000</v>
      </c>
      <c r="D16" s="19">
        <v>38675000</v>
      </c>
      <c r="E16" s="21" t="s">
        <v>26</v>
      </c>
      <c r="F16" s="12"/>
    </row>
    <row r="17" spans="1:26" ht="17.25" customHeight="1" x14ac:dyDescent="0.2">
      <c r="A17" s="22"/>
      <c r="B17" s="23" t="s">
        <v>28</v>
      </c>
      <c r="C17" s="24">
        <f t="shared" ref="C17:D17" si="4">SUM(C14:C16)</f>
        <v>50410000</v>
      </c>
      <c r="D17" s="24">
        <f t="shared" si="4"/>
        <v>59987900</v>
      </c>
      <c r="E17" s="25"/>
      <c r="F17" s="12"/>
    </row>
    <row r="18" spans="1:26" ht="24" x14ac:dyDescent="0.2">
      <c r="A18" s="14">
        <v>3</v>
      </c>
      <c r="B18" s="29" t="s">
        <v>29</v>
      </c>
      <c r="C18" s="29"/>
      <c r="D18" s="16"/>
      <c r="E18" s="17"/>
      <c r="F18" s="12"/>
    </row>
    <row r="19" spans="1:26" x14ac:dyDescent="0.25">
      <c r="A19" s="30">
        <v>3.1</v>
      </c>
      <c r="B19" s="31" t="s">
        <v>30</v>
      </c>
      <c r="C19" s="32">
        <f>D19/1.19</f>
        <v>1926864000</v>
      </c>
      <c r="D19" s="32">
        <v>2292968160</v>
      </c>
      <c r="E19" s="33" t="s">
        <v>31</v>
      </c>
      <c r="F19" s="34"/>
      <c r="G19" s="35"/>
      <c r="H19" s="35"/>
      <c r="I19" s="35"/>
      <c r="J19" s="35"/>
      <c r="K19" s="35"/>
      <c r="L19" s="35"/>
      <c r="M19" s="35"/>
      <c r="N19" s="35"/>
      <c r="O19" s="35"/>
      <c r="P19" s="35"/>
      <c r="Q19" s="35"/>
      <c r="R19" s="35"/>
      <c r="S19" s="35"/>
      <c r="T19" s="35"/>
      <c r="U19" s="35"/>
      <c r="V19" s="35"/>
      <c r="W19" s="35"/>
      <c r="X19" s="35"/>
      <c r="Y19" s="35"/>
      <c r="Z19" s="35"/>
    </row>
    <row r="20" spans="1:26" ht="24" x14ac:dyDescent="0.2">
      <c r="A20" s="233"/>
      <c r="B20" s="18" t="s">
        <v>32</v>
      </c>
      <c r="C20" s="19">
        <v>6864000.0000000009</v>
      </c>
      <c r="D20" s="19">
        <v>8168160.0000000009</v>
      </c>
      <c r="E20" s="21" t="s">
        <v>20</v>
      </c>
      <c r="F20" s="12"/>
    </row>
    <row r="21" spans="1:26" ht="24" x14ac:dyDescent="0.2">
      <c r="A21" s="234"/>
      <c r="B21" s="18" t="s">
        <v>33</v>
      </c>
      <c r="C21" s="19">
        <v>1920000000</v>
      </c>
      <c r="D21" s="19">
        <v>2284800000</v>
      </c>
      <c r="E21" s="21" t="s">
        <v>34</v>
      </c>
      <c r="F21" s="12"/>
    </row>
    <row r="22" spans="1:26" ht="15.75" customHeight="1" x14ac:dyDescent="0.25">
      <c r="A22" s="30">
        <v>3.2</v>
      </c>
      <c r="B22" s="31" t="s">
        <v>35</v>
      </c>
      <c r="C22" s="36">
        <f t="shared" ref="C22:D22" si="5">C23+C24</f>
        <v>275155000</v>
      </c>
      <c r="D22" s="36">
        <f t="shared" si="5"/>
        <v>327434450</v>
      </c>
      <c r="E22" s="37" t="s">
        <v>36</v>
      </c>
      <c r="F22" s="34"/>
      <c r="G22" s="35"/>
      <c r="H22" s="35"/>
      <c r="I22" s="35"/>
      <c r="J22" s="35"/>
      <c r="K22" s="35"/>
      <c r="L22" s="35"/>
      <c r="M22" s="35"/>
      <c r="N22" s="35"/>
      <c r="O22" s="35"/>
      <c r="P22" s="35"/>
      <c r="Q22" s="35"/>
      <c r="R22" s="35"/>
      <c r="S22" s="35"/>
      <c r="T22" s="35"/>
      <c r="U22" s="35"/>
      <c r="V22" s="35"/>
      <c r="W22" s="35"/>
      <c r="X22" s="35"/>
      <c r="Y22" s="35"/>
      <c r="Z22" s="35"/>
    </row>
    <row r="23" spans="1:26" ht="15.75" customHeight="1" x14ac:dyDescent="0.25">
      <c r="A23" s="14"/>
      <c r="B23" s="38" t="s">
        <v>37</v>
      </c>
      <c r="C23" s="19">
        <v>121750000</v>
      </c>
      <c r="D23" s="19">
        <v>144882500</v>
      </c>
      <c r="E23" s="39"/>
      <c r="F23" s="34" t="s">
        <v>38</v>
      </c>
      <c r="G23" s="35"/>
      <c r="H23" s="35"/>
    </row>
    <row r="24" spans="1:26" ht="15.75" customHeight="1" x14ac:dyDescent="0.2">
      <c r="A24" s="14"/>
      <c r="B24" s="38" t="s">
        <v>39</v>
      </c>
      <c r="C24" s="40">
        <f>50*500000*1.26*4.87</f>
        <v>153405000</v>
      </c>
      <c r="D24" s="40">
        <f>C24*1.19</f>
        <v>182551950</v>
      </c>
      <c r="E24" s="41"/>
      <c r="F24" s="12" t="s">
        <v>40</v>
      </c>
    </row>
    <row r="25" spans="1:26" ht="15.75" customHeight="1" x14ac:dyDescent="0.2">
      <c r="A25" s="22"/>
      <c r="B25" s="23" t="s">
        <v>41</v>
      </c>
      <c r="C25" s="42">
        <f t="shared" ref="C25:D25" si="6">C19+C22</f>
        <v>2202019000</v>
      </c>
      <c r="D25" s="42">
        <f t="shared" si="6"/>
        <v>2620402610</v>
      </c>
      <c r="E25" s="43"/>
      <c r="F25" s="12"/>
    </row>
    <row r="26" spans="1:26" ht="15.75" customHeight="1" x14ac:dyDescent="0.2">
      <c r="A26" s="14">
        <v>4</v>
      </c>
      <c r="B26" s="44" t="s">
        <v>42</v>
      </c>
      <c r="C26" s="44"/>
      <c r="D26" s="16"/>
      <c r="E26" s="17"/>
      <c r="F26" s="12"/>
    </row>
    <row r="27" spans="1:26" ht="24" x14ac:dyDescent="0.2">
      <c r="A27" s="14">
        <v>4.0999999999999996</v>
      </c>
      <c r="B27" s="18" t="s">
        <v>43</v>
      </c>
      <c r="C27" s="19">
        <v>80000000</v>
      </c>
      <c r="D27" s="19">
        <f>C27*1.19</f>
        <v>95200000</v>
      </c>
      <c r="E27" s="21" t="s">
        <v>11</v>
      </c>
      <c r="F27" s="12"/>
    </row>
    <row r="28" spans="1:26" ht="14.25" x14ac:dyDescent="0.2">
      <c r="A28" s="14">
        <v>4.2</v>
      </c>
      <c r="B28" s="18" t="s">
        <v>44</v>
      </c>
      <c r="C28" s="19">
        <v>107626000</v>
      </c>
      <c r="D28" s="19">
        <v>128074940</v>
      </c>
      <c r="E28" s="45" t="s">
        <v>45</v>
      </c>
      <c r="F28" s="12"/>
    </row>
    <row r="29" spans="1:26" ht="24" x14ac:dyDescent="0.2">
      <c r="A29" s="46" t="s">
        <v>46</v>
      </c>
      <c r="B29" s="18" t="s">
        <v>47</v>
      </c>
      <c r="C29" s="19">
        <v>10560000</v>
      </c>
      <c r="D29" s="19">
        <v>12566400</v>
      </c>
      <c r="E29" s="21" t="s">
        <v>26</v>
      </c>
      <c r="F29" s="12"/>
    </row>
    <row r="30" spans="1:26" ht="24" x14ac:dyDescent="0.2">
      <c r="A30" s="46" t="s">
        <v>48</v>
      </c>
      <c r="B30" s="18" t="s">
        <v>49</v>
      </c>
      <c r="C30" s="19">
        <v>19008000</v>
      </c>
      <c r="D30" s="19">
        <v>22619520</v>
      </c>
      <c r="E30" s="21" t="s">
        <v>26</v>
      </c>
      <c r="F30" s="12"/>
    </row>
    <row r="31" spans="1:26" ht="24" x14ac:dyDescent="0.2">
      <c r="A31" s="46" t="s">
        <v>50</v>
      </c>
      <c r="B31" s="18" t="s">
        <v>51</v>
      </c>
      <c r="C31" s="19">
        <v>10560000</v>
      </c>
      <c r="D31" s="19">
        <v>12566400</v>
      </c>
      <c r="E31" s="21" t="s">
        <v>26</v>
      </c>
      <c r="F31" s="12"/>
    </row>
    <row r="32" spans="1:26" ht="24" x14ac:dyDescent="0.2">
      <c r="A32" s="46" t="s">
        <v>52</v>
      </c>
      <c r="B32" s="18" t="s">
        <v>53</v>
      </c>
      <c r="C32" s="19">
        <v>13200000</v>
      </c>
      <c r="D32" s="19">
        <v>15708000</v>
      </c>
      <c r="E32" s="21" t="s">
        <v>26</v>
      </c>
      <c r="F32" s="12"/>
    </row>
    <row r="33" spans="1:26" ht="24" x14ac:dyDescent="0.2">
      <c r="A33" s="46" t="s">
        <v>54</v>
      </c>
      <c r="B33" s="18" t="s">
        <v>55</v>
      </c>
      <c r="C33" s="19">
        <v>19008000</v>
      </c>
      <c r="D33" s="19">
        <v>22619520</v>
      </c>
      <c r="E33" s="21" t="s">
        <v>26</v>
      </c>
      <c r="F33" s="12"/>
    </row>
    <row r="34" spans="1:26" ht="15.75" customHeight="1" x14ac:dyDescent="0.2">
      <c r="A34" s="46" t="s">
        <v>56</v>
      </c>
      <c r="B34" s="18" t="s">
        <v>57</v>
      </c>
      <c r="C34" s="19">
        <v>25000000</v>
      </c>
      <c r="D34" s="19">
        <v>29750000</v>
      </c>
      <c r="E34" s="21" t="s">
        <v>26</v>
      </c>
      <c r="F34" s="12"/>
    </row>
    <row r="35" spans="1:26" ht="27" customHeight="1" x14ac:dyDescent="0.2">
      <c r="A35" s="46" t="s">
        <v>58</v>
      </c>
      <c r="B35" s="18" t="s">
        <v>59</v>
      </c>
      <c r="C35" s="19">
        <f>D35/1.19</f>
        <v>10290000</v>
      </c>
      <c r="D35" s="19">
        <v>12245100</v>
      </c>
      <c r="E35" s="21" t="s">
        <v>26</v>
      </c>
      <c r="F35" s="12"/>
    </row>
    <row r="36" spans="1:26" ht="15" customHeight="1" x14ac:dyDescent="0.2">
      <c r="A36" s="14">
        <v>4.3</v>
      </c>
      <c r="B36" s="18" t="s">
        <v>60</v>
      </c>
      <c r="C36" s="19">
        <v>15000000</v>
      </c>
      <c r="D36" s="19">
        <v>17850000</v>
      </c>
      <c r="E36" s="21" t="s">
        <v>20</v>
      </c>
      <c r="F36" s="12"/>
    </row>
    <row r="37" spans="1:26" ht="24" x14ac:dyDescent="0.2">
      <c r="A37" s="14">
        <v>4.4000000000000004</v>
      </c>
      <c r="B37" s="18" t="s">
        <v>61</v>
      </c>
      <c r="C37" s="19">
        <v>32000000</v>
      </c>
      <c r="D37" s="19">
        <v>38080000</v>
      </c>
      <c r="E37" s="21" t="s">
        <v>20</v>
      </c>
      <c r="F37" s="12"/>
    </row>
    <row r="38" spans="1:26" ht="27" customHeight="1" x14ac:dyDescent="0.2">
      <c r="A38" s="14">
        <v>4.5</v>
      </c>
      <c r="B38" s="18" t="s">
        <v>62</v>
      </c>
      <c r="C38" s="19">
        <v>250000</v>
      </c>
      <c r="D38" s="19">
        <v>297500</v>
      </c>
      <c r="E38" s="21" t="s">
        <v>20</v>
      </c>
      <c r="F38" s="12"/>
    </row>
    <row r="39" spans="1:26" ht="24" x14ac:dyDescent="0.2">
      <c r="A39" s="14">
        <v>4.5999999999999996</v>
      </c>
      <c r="B39" s="18" t="s">
        <v>63</v>
      </c>
      <c r="C39" s="19">
        <v>7245000</v>
      </c>
      <c r="D39" s="19">
        <v>8621550</v>
      </c>
      <c r="E39" s="21" t="s">
        <v>20</v>
      </c>
      <c r="F39" s="12"/>
    </row>
    <row r="40" spans="1:26" ht="27.75" customHeight="1" x14ac:dyDescent="0.2">
      <c r="A40" s="14">
        <v>4.7</v>
      </c>
      <c r="B40" s="18" t="s">
        <v>64</v>
      </c>
      <c r="C40" s="19">
        <f>D40/1.19</f>
        <v>20168067.226890758</v>
      </c>
      <c r="D40" s="19">
        <v>24000000</v>
      </c>
      <c r="E40" s="21" t="s">
        <v>20</v>
      </c>
      <c r="F40" s="12"/>
    </row>
    <row r="41" spans="1:26" ht="15.75" customHeight="1" x14ac:dyDescent="0.2">
      <c r="A41" s="47"/>
      <c r="B41" s="23" t="s">
        <v>65</v>
      </c>
      <c r="C41" s="24">
        <f t="shared" ref="C41:D41" si="7">C27+C28+SUM(C36:C40)</f>
        <v>262289067.22689074</v>
      </c>
      <c r="D41" s="24">
        <f t="shared" si="7"/>
        <v>312123990</v>
      </c>
      <c r="E41" s="48"/>
      <c r="F41" s="12"/>
    </row>
    <row r="42" spans="1:26" ht="15.75" customHeight="1" x14ac:dyDescent="0.2">
      <c r="A42" s="14">
        <v>5</v>
      </c>
      <c r="B42" s="49" t="s">
        <v>66</v>
      </c>
      <c r="C42" s="49"/>
      <c r="D42" s="16"/>
      <c r="E42" s="17"/>
      <c r="F42" s="12"/>
    </row>
    <row r="43" spans="1:26" ht="24" x14ac:dyDescent="0.2">
      <c r="A43" s="14">
        <v>5.0999999999999996</v>
      </c>
      <c r="B43" s="18" t="s">
        <v>67</v>
      </c>
      <c r="C43" s="19">
        <v>31660630</v>
      </c>
      <c r="D43" s="19">
        <v>37676150</v>
      </c>
      <c r="E43" s="21" t="s">
        <v>20</v>
      </c>
      <c r="F43" s="12"/>
    </row>
    <row r="44" spans="1:26" ht="24" x14ac:dyDescent="0.2">
      <c r="A44" s="14">
        <v>5.2</v>
      </c>
      <c r="B44" s="18" t="s">
        <v>68</v>
      </c>
      <c r="C44" s="19">
        <v>30000000</v>
      </c>
      <c r="D44" s="19">
        <v>35700000</v>
      </c>
      <c r="E44" s="21" t="s">
        <v>16</v>
      </c>
      <c r="F44" s="12"/>
    </row>
    <row r="45" spans="1:26" ht="14.25" x14ac:dyDescent="0.2">
      <c r="A45" s="50"/>
      <c r="B45" s="51" t="s">
        <v>69</v>
      </c>
      <c r="C45" s="52">
        <f t="shared" ref="C45:D45" si="8">SUM(C43:C44)</f>
        <v>61660630</v>
      </c>
      <c r="D45" s="52">
        <f t="shared" si="8"/>
        <v>73376150</v>
      </c>
      <c r="E45" s="53"/>
      <c r="F45" s="12"/>
    </row>
    <row r="46" spans="1:26" ht="15.75" customHeight="1" x14ac:dyDescent="0.4">
      <c r="A46" s="54" t="s">
        <v>70</v>
      </c>
      <c r="B46" s="55" t="s">
        <v>71</v>
      </c>
      <c r="C46" s="56">
        <f t="shared" ref="C46:D46" si="9">C52+C65</f>
        <v>236164906.63865548</v>
      </c>
      <c r="D46" s="56">
        <f t="shared" si="9"/>
        <v>281036238.89999998</v>
      </c>
      <c r="E46" s="57"/>
      <c r="F46" s="12"/>
      <c r="G46" s="58"/>
      <c r="H46" s="58"/>
      <c r="I46" s="58"/>
      <c r="J46" s="58"/>
      <c r="K46" s="58"/>
      <c r="L46" s="58"/>
      <c r="M46" s="58"/>
      <c r="N46" s="58"/>
      <c r="O46" s="58"/>
      <c r="P46" s="58"/>
      <c r="Q46" s="58"/>
      <c r="R46" s="58"/>
      <c r="S46" s="58"/>
      <c r="T46" s="58"/>
      <c r="U46" s="58"/>
      <c r="V46" s="58"/>
      <c r="W46" s="58"/>
      <c r="X46" s="58"/>
      <c r="Y46" s="58"/>
      <c r="Z46" s="58"/>
    </row>
    <row r="47" spans="1:26" ht="15.75" customHeight="1" x14ac:dyDescent="0.2">
      <c r="A47" s="14">
        <v>1</v>
      </c>
      <c r="B47" s="18" t="s">
        <v>72</v>
      </c>
      <c r="C47" s="18"/>
      <c r="D47" s="16"/>
      <c r="E47" s="17"/>
      <c r="F47" s="12"/>
    </row>
    <row r="48" spans="1:26" ht="27.75" customHeight="1" x14ac:dyDescent="0.2">
      <c r="A48" s="14">
        <v>1.1000000000000001</v>
      </c>
      <c r="B48" s="18" t="s">
        <v>73</v>
      </c>
      <c r="C48" s="32">
        <v>19600000</v>
      </c>
      <c r="D48" s="32">
        <v>23324000</v>
      </c>
      <c r="E48" s="59" t="s">
        <v>74</v>
      </c>
      <c r="F48" s="12"/>
    </row>
    <row r="49" spans="1:6" ht="27.75" customHeight="1" x14ac:dyDescent="0.2">
      <c r="A49" s="14">
        <v>1.2</v>
      </c>
      <c r="B49" s="18" t="s">
        <v>75</v>
      </c>
      <c r="C49" s="32">
        <v>49735000</v>
      </c>
      <c r="D49" s="32">
        <v>59184650</v>
      </c>
      <c r="E49" s="59"/>
      <c r="F49" s="12"/>
    </row>
    <row r="50" spans="1:6" ht="50.25" customHeight="1" x14ac:dyDescent="0.2">
      <c r="A50" s="235" t="s">
        <v>76</v>
      </c>
      <c r="B50" s="18" t="s">
        <v>77</v>
      </c>
      <c r="C50" s="60">
        <v>735000</v>
      </c>
      <c r="D50" s="60">
        <v>874650</v>
      </c>
      <c r="E50" s="21" t="s">
        <v>78</v>
      </c>
      <c r="F50" s="12"/>
    </row>
    <row r="51" spans="1:6" ht="45" customHeight="1" x14ac:dyDescent="0.2">
      <c r="A51" s="234"/>
      <c r="B51" s="18" t="s">
        <v>79</v>
      </c>
      <c r="C51" s="60">
        <v>49000000</v>
      </c>
      <c r="D51" s="60">
        <v>58310000</v>
      </c>
      <c r="E51" s="21" t="s">
        <v>80</v>
      </c>
      <c r="F51" s="12"/>
    </row>
    <row r="52" spans="1:6" ht="15.75" customHeight="1" x14ac:dyDescent="0.2">
      <c r="A52" s="22"/>
      <c r="B52" s="23" t="s">
        <v>81</v>
      </c>
      <c r="C52" s="42">
        <f t="shared" ref="C52:D52" si="10">C48+C49</f>
        <v>69335000</v>
      </c>
      <c r="D52" s="42">
        <f t="shared" si="10"/>
        <v>82508650</v>
      </c>
      <c r="E52" s="43"/>
      <c r="F52" s="12"/>
    </row>
    <row r="53" spans="1:6" ht="18" customHeight="1" x14ac:dyDescent="0.2">
      <c r="A53" s="14">
        <v>2</v>
      </c>
      <c r="B53" s="18" t="s">
        <v>82</v>
      </c>
      <c r="C53" s="60"/>
      <c r="D53" s="60"/>
      <c r="E53" s="21"/>
      <c r="F53" s="12"/>
    </row>
    <row r="54" spans="1:6" ht="18" customHeight="1" x14ac:dyDescent="0.2">
      <c r="A54" s="14">
        <v>2.1</v>
      </c>
      <c r="B54" s="18" t="s">
        <v>83</v>
      </c>
      <c r="C54" s="60">
        <v>106330000</v>
      </c>
      <c r="D54" s="60">
        <v>126532700</v>
      </c>
      <c r="E54" s="21"/>
      <c r="F54" s="12"/>
    </row>
    <row r="55" spans="1:6" ht="15.75" customHeight="1" x14ac:dyDescent="0.2">
      <c r="A55" s="233"/>
      <c r="B55" s="18" t="s">
        <v>84</v>
      </c>
      <c r="C55" s="19">
        <f t="shared" ref="C55:C56" si="11">D55/1.19</f>
        <v>44100000</v>
      </c>
      <c r="D55" s="19">
        <v>52479000</v>
      </c>
      <c r="E55" s="21" t="s">
        <v>85</v>
      </c>
      <c r="F55" s="12"/>
    </row>
    <row r="56" spans="1:6" ht="15.75" customHeight="1" x14ac:dyDescent="0.2">
      <c r="A56" s="236"/>
      <c r="B56" s="18" t="s">
        <v>86</v>
      </c>
      <c r="C56" s="19">
        <f t="shared" si="11"/>
        <v>29400000</v>
      </c>
      <c r="D56" s="19">
        <v>34986000</v>
      </c>
      <c r="E56" s="21" t="s">
        <v>85</v>
      </c>
      <c r="F56" s="12"/>
    </row>
    <row r="57" spans="1:6" ht="45" customHeight="1" x14ac:dyDescent="0.2">
      <c r="A57" s="234"/>
      <c r="B57" s="18" t="s">
        <v>87</v>
      </c>
      <c r="C57" s="19">
        <v>31850000.000000004</v>
      </c>
      <c r="D57" s="19">
        <v>37901500</v>
      </c>
      <c r="E57" s="21" t="s">
        <v>85</v>
      </c>
      <c r="F57" s="12"/>
    </row>
    <row r="58" spans="1:6" ht="30" customHeight="1" x14ac:dyDescent="0.2">
      <c r="A58" s="14">
        <v>2.2000000000000002</v>
      </c>
      <c r="B58" s="18" t="s">
        <v>88</v>
      </c>
      <c r="C58" s="19">
        <v>980000.00000000012</v>
      </c>
      <c r="D58" s="19">
        <v>1166200</v>
      </c>
      <c r="E58" s="21" t="s">
        <v>85</v>
      </c>
      <c r="F58" s="12"/>
    </row>
    <row r="59" spans="1:6" ht="30" customHeight="1" x14ac:dyDescent="0.2">
      <c r="A59" s="14">
        <v>2.2999999999999998</v>
      </c>
      <c r="B59" s="18" t="s">
        <v>89</v>
      </c>
      <c r="C59" s="19">
        <f>D59/1.19</f>
        <v>8991596.6386554632</v>
      </c>
      <c r="D59" s="19">
        <v>10700000</v>
      </c>
      <c r="E59" s="21" t="s">
        <v>20</v>
      </c>
      <c r="F59" s="12"/>
    </row>
    <row r="60" spans="1:6" ht="24" customHeight="1" x14ac:dyDescent="0.2">
      <c r="A60" s="14">
        <v>2.4</v>
      </c>
      <c r="B60" s="18" t="s">
        <v>90</v>
      </c>
      <c r="C60" s="19">
        <v>35770000</v>
      </c>
      <c r="D60" s="19">
        <v>42566300</v>
      </c>
      <c r="E60" s="21"/>
      <c r="F60" s="12"/>
    </row>
    <row r="61" spans="1:6" ht="46.5" customHeight="1" x14ac:dyDescent="0.2">
      <c r="A61" s="237"/>
      <c r="B61" s="18" t="s">
        <v>91</v>
      </c>
      <c r="C61" s="19">
        <v>1470000</v>
      </c>
      <c r="D61" s="19">
        <v>1749300</v>
      </c>
      <c r="E61" s="21" t="s">
        <v>85</v>
      </c>
      <c r="F61" s="12"/>
    </row>
    <row r="62" spans="1:6" ht="45" customHeight="1" x14ac:dyDescent="0.2">
      <c r="A62" s="234"/>
      <c r="B62" s="18" t="s">
        <v>92</v>
      </c>
      <c r="C62" s="19">
        <v>34300000</v>
      </c>
      <c r="D62" s="19">
        <v>40817000</v>
      </c>
      <c r="E62" s="21" t="s">
        <v>85</v>
      </c>
      <c r="F62" s="12"/>
    </row>
    <row r="63" spans="1:6" ht="27" customHeight="1" x14ac:dyDescent="0.2">
      <c r="A63" s="14">
        <v>2.5</v>
      </c>
      <c r="B63" s="18" t="s">
        <v>93</v>
      </c>
      <c r="C63" s="19">
        <v>1920800</v>
      </c>
      <c r="D63" s="19">
        <f>C63*1.19</f>
        <v>2285752</v>
      </c>
      <c r="E63" s="61">
        <v>2022</v>
      </c>
      <c r="F63" s="12"/>
    </row>
    <row r="64" spans="1:6" ht="34.5" customHeight="1" x14ac:dyDescent="0.2">
      <c r="A64" s="62">
        <v>2.6</v>
      </c>
      <c r="B64" s="63" t="s">
        <v>94</v>
      </c>
      <c r="C64" s="64">
        <v>12837510</v>
      </c>
      <c r="D64" s="64">
        <v>15276636.899999999</v>
      </c>
      <c r="E64" s="65" t="s">
        <v>18</v>
      </c>
      <c r="F64" s="12"/>
    </row>
    <row r="65" spans="1:26" ht="15.75" customHeight="1" x14ac:dyDescent="0.2">
      <c r="A65" s="66"/>
      <c r="B65" s="67" t="s">
        <v>95</v>
      </c>
      <c r="C65" s="68">
        <f t="shared" ref="C65:D65" si="12">C54+C58+C59+C60+C63+C64</f>
        <v>166829906.63865548</v>
      </c>
      <c r="D65" s="68">
        <f t="shared" si="12"/>
        <v>198527588.90000001</v>
      </c>
      <c r="E65" s="69"/>
      <c r="F65" s="12"/>
    </row>
    <row r="66" spans="1:26" ht="15.75" customHeight="1" x14ac:dyDescent="0.35">
      <c r="A66" s="70" t="s">
        <v>96</v>
      </c>
      <c r="B66" s="55" t="s">
        <v>97</v>
      </c>
      <c r="C66" s="56">
        <f t="shared" ref="C66:D66" si="13">C71</f>
        <v>524797029.41176474</v>
      </c>
      <c r="D66" s="56">
        <f t="shared" si="13"/>
        <v>624508465</v>
      </c>
      <c r="E66" s="71"/>
      <c r="F66" s="12"/>
      <c r="G66" s="72"/>
      <c r="H66" s="72"/>
      <c r="I66" s="72"/>
      <c r="J66" s="72"/>
      <c r="K66" s="72"/>
      <c r="L66" s="72"/>
      <c r="M66" s="72"/>
      <c r="N66" s="72"/>
      <c r="O66" s="72"/>
      <c r="P66" s="72"/>
      <c r="Q66" s="72"/>
      <c r="R66" s="72"/>
      <c r="S66" s="72"/>
      <c r="T66" s="72"/>
      <c r="U66" s="72"/>
      <c r="V66" s="72"/>
      <c r="W66" s="72"/>
      <c r="X66" s="72"/>
      <c r="Y66" s="72"/>
      <c r="Z66" s="72"/>
    </row>
    <row r="67" spans="1:26" ht="28.5" customHeight="1" x14ac:dyDescent="0.2">
      <c r="A67" s="14">
        <v>1</v>
      </c>
      <c r="B67" s="18" t="s">
        <v>98</v>
      </c>
      <c r="C67" s="60">
        <v>2678500</v>
      </c>
      <c r="D67" s="60">
        <v>3187415</v>
      </c>
      <c r="E67" s="21" t="s">
        <v>99</v>
      </c>
      <c r="F67" s="28">
        <f>diverse!H28</f>
        <v>0</v>
      </c>
    </row>
    <row r="68" spans="1:26" ht="15.75" customHeight="1" x14ac:dyDescent="0.2">
      <c r="A68" s="14">
        <v>2</v>
      </c>
      <c r="B68" s="18" t="s">
        <v>100</v>
      </c>
      <c r="C68" s="60">
        <f>D68/1.19</f>
        <v>17045000</v>
      </c>
      <c r="D68" s="60">
        <v>20283550</v>
      </c>
      <c r="E68" s="21" t="s">
        <v>99</v>
      </c>
      <c r="F68" s="28">
        <f>diverse!H31</f>
        <v>0</v>
      </c>
    </row>
    <row r="69" spans="1:26" ht="22.5" customHeight="1" x14ac:dyDescent="0.2">
      <c r="A69" s="14">
        <v>3</v>
      </c>
      <c r="B69" s="18" t="s">
        <v>101</v>
      </c>
      <c r="C69" s="19">
        <v>105350000.00000001</v>
      </c>
      <c r="D69" s="19">
        <v>125366500.00000001</v>
      </c>
      <c r="E69" s="21" t="s">
        <v>102</v>
      </c>
      <c r="F69" s="28">
        <f>diverse!H48</f>
        <v>0</v>
      </c>
    </row>
    <row r="70" spans="1:26" ht="15.75" customHeight="1" x14ac:dyDescent="0.2">
      <c r="A70" s="62">
        <v>4</v>
      </c>
      <c r="B70" s="63" t="s">
        <v>103</v>
      </c>
      <c r="C70" s="73">
        <f>D70/1.19</f>
        <v>399723529.41176474</v>
      </c>
      <c r="D70" s="73">
        <v>475671000</v>
      </c>
      <c r="E70" s="65" t="s">
        <v>99</v>
      </c>
      <c r="F70" s="28">
        <f>diverse!H54</f>
        <v>0</v>
      </c>
    </row>
    <row r="71" spans="1:26" ht="15.75" customHeight="1" x14ac:dyDescent="0.25">
      <c r="A71" s="74"/>
      <c r="B71" s="51" t="s">
        <v>104</v>
      </c>
      <c r="C71" s="75">
        <f t="shared" ref="C71:D71" si="14">SUM(C67:C70)</f>
        <v>524797029.41176474</v>
      </c>
      <c r="D71" s="75">
        <f t="shared" si="14"/>
        <v>624508465</v>
      </c>
      <c r="E71" s="76"/>
      <c r="F71" s="12"/>
      <c r="G71" s="77">
        <f>D71/4.5</f>
        <v>138779658.8888889</v>
      </c>
    </row>
    <row r="72" spans="1:26" ht="15.75" customHeight="1" x14ac:dyDescent="0.25">
      <c r="B72" s="1"/>
      <c r="C72" s="1"/>
      <c r="F72" s="2"/>
    </row>
    <row r="73" spans="1:26" ht="15.75" customHeight="1" x14ac:dyDescent="0.25">
      <c r="B73" s="1"/>
      <c r="C73" s="1"/>
      <c r="F73" s="2"/>
    </row>
    <row r="74" spans="1:26" ht="15.75" customHeight="1" x14ac:dyDescent="0.25">
      <c r="B74" s="1"/>
      <c r="C74" s="1"/>
      <c r="F74" s="2"/>
    </row>
    <row r="75" spans="1:26" ht="15.75" customHeight="1" x14ac:dyDescent="0.25">
      <c r="B75" s="1"/>
      <c r="C75" s="1"/>
      <c r="F75" s="2"/>
    </row>
    <row r="76" spans="1:26" ht="15.75" customHeight="1" x14ac:dyDescent="0.35">
      <c r="A76" s="238" t="s">
        <v>105</v>
      </c>
      <c r="B76" s="239"/>
      <c r="C76" s="78" t="str">
        <f t="shared" ref="C76:D76" si="15">C2</f>
        <v>Valoare estimata proiect (lei fara TVA)</v>
      </c>
      <c r="D76" s="79" t="str">
        <f t="shared" si="15"/>
        <v>Valoare estimata proiect (lei cu TVA)</v>
      </c>
      <c r="F76" s="2"/>
    </row>
    <row r="77" spans="1:26" ht="15.75" customHeight="1" x14ac:dyDescent="0.25">
      <c r="A77" s="80" t="s">
        <v>5</v>
      </c>
      <c r="B77" s="81" t="str">
        <f t="shared" ref="B77:D77" si="16">B3</f>
        <v>CRESTEREA SIGURANTEI RUTIERE</v>
      </c>
      <c r="C77" s="82">
        <f t="shared" si="16"/>
        <v>2881950004.789916</v>
      </c>
      <c r="D77" s="83">
        <f t="shared" si="16"/>
        <v>3429520506</v>
      </c>
      <c r="F77" s="2"/>
    </row>
    <row r="78" spans="1:26" ht="32.25" customHeight="1" x14ac:dyDescent="0.25">
      <c r="A78" s="84" t="s">
        <v>70</v>
      </c>
      <c r="B78" s="85" t="str">
        <f t="shared" ref="B78:D78" si="17">B46</f>
        <v>DEZVOLTAREA UNOR SISTEME INTEGRATE DE MANAGEMENT AL TRAFICULUI</v>
      </c>
      <c r="C78" s="86">
        <f t="shared" si="17"/>
        <v>236164906.63865548</v>
      </c>
      <c r="D78" s="87">
        <f t="shared" si="17"/>
        <v>281036238.89999998</v>
      </c>
      <c r="F78" s="2"/>
    </row>
    <row r="79" spans="1:26" ht="15.75" customHeight="1" x14ac:dyDescent="0.25">
      <c r="A79" s="84" t="s">
        <v>96</v>
      </c>
      <c r="B79" s="85" t="str">
        <f t="shared" ref="B79:D79" si="18">B66</f>
        <v>REFORMA SISTEMULUI DE TAXARE SI CONTROL IN ROMANIA</v>
      </c>
      <c r="C79" s="86">
        <f t="shared" si="18"/>
        <v>524797029.41176474</v>
      </c>
      <c r="D79" s="87">
        <f t="shared" si="18"/>
        <v>624508465</v>
      </c>
      <c r="F79" s="2"/>
    </row>
    <row r="80" spans="1:26" ht="15.75" customHeight="1" x14ac:dyDescent="0.35">
      <c r="A80" s="88"/>
      <c r="B80" s="89" t="s">
        <v>106</v>
      </c>
      <c r="C80" s="90">
        <f t="shared" ref="C80:D80" si="19">SUM(C77:C79)</f>
        <v>3642911940.8403363</v>
      </c>
      <c r="D80" s="91">
        <f t="shared" si="19"/>
        <v>4335065209.8999996</v>
      </c>
      <c r="F80" s="2"/>
    </row>
    <row r="81" spans="2:6" ht="15.75" customHeight="1" x14ac:dyDescent="0.25">
      <c r="B81" s="1"/>
      <c r="C81" s="1"/>
      <c r="F81" s="2"/>
    </row>
    <row r="82" spans="2:6" ht="15.75" customHeight="1" x14ac:dyDescent="0.25">
      <c r="B82" s="1"/>
      <c r="C82" s="1"/>
      <c r="F82" s="2"/>
    </row>
    <row r="83" spans="2:6" ht="15.75" customHeight="1" x14ac:dyDescent="0.25">
      <c r="B83" s="1"/>
      <c r="C83" s="1"/>
      <c r="F83" s="2"/>
    </row>
    <row r="84" spans="2:6" ht="15.75" customHeight="1" x14ac:dyDescent="0.25">
      <c r="B84" s="1"/>
      <c r="C84" s="1"/>
      <c r="F84" s="2"/>
    </row>
    <row r="85" spans="2:6" ht="15.75" customHeight="1" x14ac:dyDescent="0.25">
      <c r="B85" s="1"/>
      <c r="C85" s="1"/>
      <c r="F85" s="2"/>
    </row>
    <row r="86" spans="2:6" ht="15.75" customHeight="1" x14ac:dyDescent="0.25">
      <c r="B86" s="1"/>
      <c r="C86" s="1"/>
      <c r="F86" s="2"/>
    </row>
    <row r="87" spans="2:6" ht="15.75" customHeight="1" x14ac:dyDescent="0.25">
      <c r="B87" s="1"/>
      <c r="C87" s="1"/>
      <c r="F87" s="2"/>
    </row>
    <row r="88" spans="2:6" ht="15.75" customHeight="1" x14ac:dyDescent="0.25">
      <c r="B88" s="1"/>
      <c r="C88" s="1"/>
      <c r="F88" s="2"/>
    </row>
    <row r="89" spans="2:6" ht="15.75" customHeight="1" x14ac:dyDescent="0.25">
      <c r="B89" s="1"/>
      <c r="C89" s="1"/>
      <c r="F89" s="2"/>
    </row>
    <row r="90" spans="2:6" ht="15.75" customHeight="1" x14ac:dyDescent="0.25">
      <c r="B90" s="1"/>
      <c r="C90" s="1"/>
      <c r="F90" s="2"/>
    </row>
    <row r="91" spans="2:6" ht="15.75" customHeight="1" x14ac:dyDescent="0.25">
      <c r="B91" s="1"/>
      <c r="C91" s="1"/>
      <c r="F91" s="2"/>
    </row>
    <row r="92" spans="2:6" ht="15.75" customHeight="1" x14ac:dyDescent="0.25">
      <c r="B92" s="1"/>
      <c r="C92" s="1"/>
      <c r="F92" s="2"/>
    </row>
    <row r="93" spans="2:6" ht="15.75" customHeight="1" x14ac:dyDescent="0.25">
      <c r="B93" s="1"/>
      <c r="C93" s="1"/>
      <c r="F93" s="2"/>
    </row>
    <row r="94" spans="2:6" ht="15.75" customHeight="1" x14ac:dyDescent="0.25">
      <c r="B94" s="1"/>
      <c r="C94" s="1"/>
      <c r="F94" s="2"/>
    </row>
    <row r="95" spans="2:6" ht="15.75" customHeight="1" x14ac:dyDescent="0.25">
      <c r="B95" s="1"/>
      <c r="C95" s="1"/>
      <c r="F95" s="2"/>
    </row>
    <row r="96" spans="2:6" ht="15.75" customHeight="1" x14ac:dyDescent="0.25">
      <c r="B96" s="1"/>
      <c r="C96" s="1"/>
      <c r="F96" s="2"/>
    </row>
    <row r="97" spans="2:6" ht="15.75" customHeight="1" x14ac:dyDescent="0.25">
      <c r="B97" s="1"/>
      <c r="C97" s="1"/>
      <c r="F97" s="2"/>
    </row>
    <row r="98" spans="2:6" ht="15.75" customHeight="1" x14ac:dyDescent="0.25">
      <c r="B98" s="1"/>
      <c r="C98" s="1"/>
      <c r="F98" s="2"/>
    </row>
    <row r="99" spans="2:6" ht="15.75" customHeight="1" x14ac:dyDescent="0.25">
      <c r="B99" s="1"/>
      <c r="C99" s="1"/>
      <c r="F99" s="2"/>
    </row>
    <row r="100" spans="2:6" ht="15.75" customHeight="1" x14ac:dyDescent="0.25">
      <c r="B100" s="1"/>
      <c r="C100" s="1"/>
      <c r="F100" s="2"/>
    </row>
    <row r="101" spans="2:6" ht="15.75" customHeight="1" x14ac:dyDescent="0.25">
      <c r="B101" s="1"/>
      <c r="C101" s="1"/>
      <c r="F101" s="2"/>
    </row>
    <row r="102" spans="2:6" ht="15.75" customHeight="1" x14ac:dyDescent="0.25">
      <c r="B102" s="1"/>
      <c r="C102" s="1"/>
      <c r="F102" s="2"/>
    </row>
    <row r="103" spans="2:6" ht="15.75" customHeight="1" x14ac:dyDescent="0.25">
      <c r="B103" s="1"/>
      <c r="C103" s="1"/>
      <c r="F103" s="2"/>
    </row>
    <row r="104" spans="2:6" ht="15.75" customHeight="1" x14ac:dyDescent="0.25">
      <c r="B104" s="1"/>
      <c r="C104" s="1"/>
      <c r="F104" s="2"/>
    </row>
    <row r="105" spans="2:6" ht="15.75" customHeight="1" x14ac:dyDescent="0.25">
      <c r="B105" s="1"/>
      <c r="C105" s="1"/>
      <c r="F105" s="2"/>
    </row>
    <row r="106" spans="2:6" ht="15.75" customHeight="1" x14ac:dyDescent="0.25">
      <c r="B106" s="1"/>
      <c r="C106" s="1"/>
      <c r="F106" s="2"/>
    </row>
    <row r="107" spans="2:6" ht="15.75" customHeight="1" x14ac:dyDescent="0.25">
      <c r="B107" s="1"/>
      <c r="C107" s="1"/>
      <c r="F107" s="2"/>
    </row>
    <row r="108" spans="2:6" ht="15.75" customHeight="1" x14ac:dyDescent="0.25">
      <c r="B108" s="1"/>
      <c r="C108" s="1"/>
      <c r="F108" s="2"/>
    </row>
    <row r="109" spans="2:6" ht="15.75" customHeight="1" x14ac:dyDescent="0.25">
      <c r="B109" s="1"/>
      <c r="C109" s="1"/>
      <c r="F109" s="2"/>
    </row>
    <row r="110" spans="2:6" ht="15.75" customHeight="1" x14ac:dyDescent="0.25">
      <c r="B110" s="1"/>
      <c r="C110" s="1"/>
      <c r="F110" s="2"/>
    </row>
    <row r="111" spans="2:6" ht="15.75" customHeight="1" x14ac:dyDescent="0.25">
      <c r="B111" s="1"/>
      <c r="C111" s="1"/>
      <c r="F111" s="2"/>
    </row>
    <row r="112" spans="2:6" ht="15.75" customHeight="1" x14ac:dyDescent="0.25">
      <c r="B112" s="1"/>
      <c r="C112" s="1"/>
      <c r="F112" s="2"/>
    </row>
    <row r="113" spans="2:6" ht="15.75" customHeight="1" x14ac:dyDescent="0.25">
      <c r="B113" s="1"/>
      <c r="C113" s="1"/>
      <c r="F113" s="2"/>
    </row>
    <row r="114" spans="2:6" ht="15.75" customHeight="1" x14ac:dyDescent="0.25">
      <c r="B114" s="1"/>
      <c r="C114" s="1"/>
      <c r="F114" s="2"/>
    </row>
    <row r="115" spans="2:6" ht="15.75" customHeight="1" x14ac:dyDescent="0.25">
      <c r="B115" s="1"/>
      <c r="C115" s="1"/>
      <c r="F115" s="2"/>
    </row>
    <row r="116" spans="2:6" ht="15.75" customHeight="1" x14ac:dyDescent="0.25">
      <c r="B116" s="1"/>
      <c r="C116" s="1"/>
      <c r="F116" s="2"/>
    </row>
    <row r="117" spans="2:6" ht="15.75" customHeight="1" x14ac:dyDescent="0.25">
      <c r="B117" s="1"/>
      <c r="C117" s="1"/>
      <c r="F117" s="2"/>
    </row>
    <row r="118" spans="2:6" ht="15.75" customHeight="1" x14ac:dyDescent="0.25">
      <c r="B118" s="1"/>
      <c r="C118" s="1"/>
      <c r="F118" s="2"/>
    </row>
    <row r="119" spans="2:6" ht="15.75" customHeight="1" x14ac:dyDescent="0.25">
      <c r="B119" s="1"/>
      <c r="C119" s="1"/>
      <c r="F119" s="2"/>
    </row>
    <row r="120" spans="2:6" ht="15.75" customHeight="1" x14ac:dyDescent="0.25">
      <c r="B120" s="1"/>
      <c r="C120" s="1"/>
      <c r="F120" s="2"/>
    </row>
    <row r="121" spans="2:6" ht="15.75" customHeight="1" x14ac:dyDescent="0.25">
      <c r="B121" s="1"/>
      <c r="C121" s="1"/>
      <c r="F121" s="2"/>
    </row>
    <row r="122" spans="2:6" ht="15.75" customHeight="1" x14ac:dyDescent="0.25">
      <c r="B122" s="1"/>
      <c r="C122" s="1"/>
      <c r="F122" s="2"/>
    </row>
    <row r="123" spans="2:6" ht="15.75" customHeight="1" x14ac:dyDescent="0.25">
      <c r="B123" s="1"/>
      <c r="C123" s="1"/>
      <c r="F123" s="2"/>
    </row>
    <row r="124" spans="2:6" ht="15.75" customHeight="1" x14ac:dyDescent="0.25">
      <c r="B124" s="1"/>
      <c r="C124" s="1"/>
      <c r="F124" s="2"/>
    </row>
    <row r="125" spans="2:6" ht="15.75" customHeight="1" x14ac:dyDescent="0.25">
      <c r="B125" s="1"/>
      <c r="C125" s="1"/>
      <c r="F125" s="2"/>
    </row>
    <row r="126" spans="2:6" ht="15.75" customHeight="1" x14ac:dyDescent="0.25">
      <c r="B126" s="1"/>
      <c r="C126" s="1"/>
      <c r="F126" s="2"/>
    </row>
    <row r="127" spans="2:6" ht="15.75" customHeight="1" x14ac:dyDescent="0.25">
      <c r="B127" s="1"/>
      <c r="C127" s="1"/>
      <c r="F127" s="2"/>
    </row>
    <row r="128" spans="2:6" ht="15.75" customHeight="1" x14ac:dyDescent="0.25">
      <c r="B128" s="1"/>
      <c r="C128" s="1"/>
      <c r="F128" s="2"/>
    </row>
    <row r="129" spans="2:6" ht="15.75" customHeight="1" x14ac:dyDescent="0.25">
      <c r="B129" s="1"/>
      <c r="C129" s="1"/>
      <c r="F129" s="2"/>
    </row>
    <row r="130" spans="2:6" ht="15.75" customHeight="1" x14ac:dyDescent="0.25">
      <c r="B130" s="1"/>
      <c r="C130" s="1"/>
      <c r="F130" s="2"/>
    </row>
    <row r="131" spans="2:6" ht="15.75" customHeight="1" x14ac:dyDescent="0.25">
      <c r="B131" s="1"/>
      <c r="C131" s="1"/>
      <c r="F131" s="2"/>
    </row>
    <row r="132" spans="2:6" ht="15.75" customHeight="1" x14ac:dyDescent="0.25">
      <c r="B132" s="1"/>
      <c r="C132" s="1"/>
      <c r="F132" s="2"/>
    </row>
    <row r="133" spans="2:6" ht="15.75" customHeight="1" x14ac:dyDescent="0.25">
      <c r="B133" s="1"/>
      <c r="C133" s="1"/>
      <c r="F133" s="2"/>
    </row>
    <row r="134" spans="2:6" ht="15.75" customHeight="1" x14ac:dyDescent="0.25">
      <c r="B134" s="1"/>
      <c r="C134" s="1"/>
      <c r="F134" s="2"/>
    </row>
    <row r="135" spans="2:6" ht="15.75" customHeight="1" x14ac:dyDescent="0.25">
      <c r="B135" s="1"/>
      <c r="C135" s="1"/>
      <c r="F135" s="2"/>
    </row>
    <row r="136" spans="2:6" ht="15.75" customHeight="1" x14ac:dyDescent="0.25">
      <c r="B136" s="1"/>
      <c r="C136" s="1"/>
      <c r="F136" s="2"/>
    </row>
    <row r="137" spans="2:6" ht="15.75" customHeight="1" x14ac:dyDescent="0.25">
      <c r="B137" s="1"/>
      <c r="C137" s="1"/>
      <c r="F137" s="2"/>
    </row>
    <row r="138" spans="2:6" ht="15.75" customHeight="1" x14ac:dyDescent="0.25">
      <c r="B138" s="1"/>
      <c r="C138" s="1"/>
      <c r="F138" s="2"/>
    </row>
    <row r="139" spans="2:6" ht="15.75" customHeight="1" x14ac:dyDescent="0.25">
      <c r="B139" s="1"/>
      <c r="C139" s="1"/>
      <c r="F139" s="2"/>
    </row>
    <row r="140" spans="2:6" ht="15.75" customHeight="1" x14ac:dyDescent="0.25">
      <c r="B140" s="1"/>
      <c r="C140" s="1"/>
      <c r="F140" s="2"/>
    </row>
    <row r="141" spans="2:6" ht="15.75" customHeight="1" x14ac:dyDescent="0.25">
      <c r="B141" s="1"/>
      <c r="C141" s="1"/>
      <c r="F141" s="2"/>
    </row>
    <row r="142" spans="2:6" ht="15.75" customHeight="1" x14ac:dyDescent="0.25">
      <c r="B142" s="1"/>
      <c r="C142" s="1"/>
      <c r="F142" s="2"/>
    </row>
    <row r="143" spans="2:6" ht="15.75" customHeight="1" x14ac:dyDescent="0.25">
      <c r="B143" s="1"/>
      <c r="C143" s="1"/>
      <c r="F143" s="2"/>
    </row>
    <row r="144" spans="2:6" ht="15.75" customHeight="1" x14ac:dyDescent="0.25">
      <c r="B144" s="1"/>
      <c r="C144" s="1"/>
      <c r="F144" s="2"/>
    </row>
    <row r="145" spans="2:6" ht="15.75" customHeight="1" x14ac:dyDescent="0.25">
      <c r="B145" s="1"/>
      <c r="C145" s="1"/>
      <c r="F145" s="2"/>
    </row>
    <row r="146" spans="2:6" ht="15.75" customHeight="1" x14ac:dyDescent="0.25">
      <c r="B146" s="1"/>
      <c r="C146" s="1"/>
      <c r="F146" s="2"/>
    </row>
    <row r="147" spans="2:6" ht="15.75" customHeight="1" x14ac:dyDescent="0.25">
      <c r="B147" s="1"/>
      <c r="C147" s="1"/>
      <c r="F147" s="2"/>
    </row>
    <row r="148" spans="2:6" ht="15.75" customHeight="1" x14ac:dyDescent="0.25">
      <c r="B148" s="1"/>
      <c r="C148" s="1"/>
      <c r="F148" s="2"/>
    </row>
    <row r="149" spans="2:6" ht="15.75" customHeight="1" x14ac:dyDescent="0.25">
      <c r="B149" s="1"/>
      <c r="C149" s="1"/>
      <c r="F149" s="2"/>
    </row>
    <row r="150" spans="2:6" ht="15.75" customHeight="1" x14ac:dyDescent="0.25">
      <c r="B150" s="1"/>
      <c r="C150" s="1"/>
      <c r="F150" s="2"/>
    </row>
    <row r="151" spans="2:6" ht="15.75" customHeight="1" x14ac:dyDescent="0.25">
      <c r="B151" s="1"/>
      <c r="C151" s="1"/>
      <c r="F151" s="2"/>
    </row>
    <row r="152" spans="2:6" ht="15.75" customHeight="1" x14ac:dyDescent="0.25">
      <c r="B152" s="1"/>
      <c r="C152" s="1"/>
      <c r="F152" s="2"/>
    </row>
    <row r="153" spans="2:6" ht="15.75" customHeight="1" x14ac:dyDescent="0.25">
      <c r="B153" s="1"/>
      <c r="C153" s="1"/>
      <c r="F153" s="2"/>
    </row>
    <row r="154" spans="2:6" ht="15.75" customHeight="1" x14ac:dyDescent="0.25">
      <c r="B154" s="1"/>
      <c r="C154" s="1"/>
      <c r="F154" s="2"/>
    </row>
    <row r="155" spans="2:6" ht="15.75" customHeight="1" x14ac:dyDescent="0.25">
      <c r="B155" s="1"/>
      <c r="C155" s="1"/>
      <c r="F155" s="2"/>
    </row>
    <row r="156" spans="2:6" ht="15.75" customHeight="1" x14ac:dyDescent="0.25">
      <c r="B156" s="1"/>
      <c r="C156" s="1"/>
      <c r="F156" s="2"/>
    </row>
    <row r="157" spans="2:6" ht="15.75" customHeight="1" x14ac:dyDescent="0.25">
      <c r="B157" s="1"/>
      <c r="C157" s="1"/>
      <c r="F157" s="2"/>
    </row>
    <row r="158" spans="2:6" ht="15.75" customHeight="1" x14ac:dyDescent="0.25">
      <c r="B158" s="1"/>
      <c r="C158" s="1"/>
      <c r="F158" s="2"/>
    </row>
    <row r="159" spans="2:6" ht="15.75" customHeight="1" x14ac:dyDescent="0.25">
      <c r="B159" s="1"/>
      <c r="C159" s="1"/>
      <c r="F159" s="2"/>
    </row>
    <row r="160" spans="2:6" ht="15.75" customHeight="1" x14ac:dyDescent="0.25">
      <c r="B160" s="1"/>
      <c r="C160" s="1"/>
      <c r="F160" s="2"/>
    </row>
    <row r="161" spans="2:6" ht="15.75" customHeight="1" x14ac:dyDescent="0.25">
      <c r="B161" s="1"/>
      <c r="C161" s="1"/>
      <c r="F161" s="2"/>
    </row>
    <row r="162" spans="2:6" ht="15.75" customHeight="1" x14ac:dyDescent="0.25">
      <c r="B162" s="1"/>
      <c r="C162" s="1"/>
      <c r="F162" s="2"/>
    </row>
    <row r="163" spans="2:6" ht="15.75" customHeight="1" x14ac:dyDescent="0.25">
      <c r="B163" s="1"/>
      <c r="C163" s="1"/>
      <c r="F163" s="2"/>
    </row>
    <row r="164" spans="2:6" ht="15.75" customHeight="1" x14ac:dyDescent="0.25">
      <c r="B164" s="1"/>
      <c r="C164" s="1"/>
      <c r="F164" s="2"/>
    </row>
    <row r="165" spans="2:6" ht="15.75" customHeight="1" x14ac:dyDescent="0.25">
      <c r="B165" s="1"/>
      <c r="C165" s="1"/>
      <c r="F165" s="2"/>
    </row>
    <row r="166" spans="2:6" ht="15.75" customHeight="1" x14ac:dyDescent="0.25">
      <c r="B166" s="1"/>
      <c r="C166" s="1"/>
      <c r="F166" s="2"/>
    </row>
    <row r="167" spans="2:6" ht="15.75" customHeight="1" x14ac:dyDescent="0.25">
      <c r="B167" s="1"/>
      <c r="C167" s="1"/>
      <c r="F167" s="2"/>
    </row>
    <row r="168" spans="2:6" ht="15.75" customHeight="1" x14ac:dyDescent="0.25">
      <c r="B168" s="1"/>
      <c r="C168" s="1"/>
      <c r="F168" s="2"/>
    </row>
    <row r="169" spans="2:6" ht="15.75" customHeight="1" x14ac:dyDescent="0.25">
      <c r="B169" s="1"/>
      <c r="C169" s="1"/>
      <c r="F169" s="2"/>
    </row>
    <row r="170" spans="2:6" ht="15.75" customHeight="1" x14ac:dyDescent="0.25">
      <c r="B170" s="1"/>
      <c r="C170" s="1"/>
      <c r="F170" s="2"/>
    </row>
    <row r="171" spans="2:6" ht="15.75" customHeight="1" x14ac:dyDescent="0.25">
      <c r="B171" s="1"/>
      <c r="C171" s="1"/>
      <c r="F171" s="2"/>
    </row>
    <row r="172" spans="2:6" ht="15.75" customHeight="1" x14ac:dyDescent="0.25">
      <c r="B172" s="1"/>
      <c r="C172" s="1"/>
      <c r="F172" s="2"/>
    </row>
    <row r="173" spans="2:6" ht="15.75" customHeight="1" x14ac:dyDescent="0.25">
      <c r="B173" s="1"/>
      <c r="C173" s="1"/>
      <c r="F173" s="2"/>
    </row>
    <row r="174" spans="2:6" ht="15.75" customHeight="1" x14ac:dyDescent="0.25">
      <c r="B174" s="1"/>
      <c r="C174" s="1"/>
      <c r="F174" s="2"/>
    </row>
    <row r="175" spans="2:6" ht="15.75" customHeight="1" x14ac:dyDescent="0.25">
      <c r="B175" s="1"/>
      <c r="C175" s="1"/>
      <c r="F175" s="2"/>
    </row>
    <row r="176" spans="2:6" ht="15.75" customHeight="1" x14ac:dyDescent="0.25">
      <c r="B176" s="1"/>
      <c r="C176" s="1"/>
      <c r="F176" s="2"/>
    </row>
    <row r="177" spans="2:6" ht="15.75" customHeight="1" x14ac:dyDescent="0.25">
      <c r="B177" s="1"/>
      <c r="C177" s="1"/>
      <c r="F177" s="2"/>
    </row>
    <row r="178" spans="2:6" ht="15.75" customHeight="1" x14ac:dyDescent="0.25">
      <c r="B178" s="1"/>
      <c r="C178" s="1"/>
      <c r="F178" s="2"/>
    </row>
    <row r="179" spans="2:6" ht="15.75" customHeight="1" x14ac:dyDescent="0.25">
      <c r="B179" s="1"/>
      <c r="C179" s="1"/>
      <c r="F179" s="2"/>
    </row>
    <row r="180" spans="2:6" ht="15.75" customHeight="1" x14ac:dyDescent="0.25">
      <c r="B180" s="1"/>
      <c r="C180" s="1"/>
      <c r="F180" s="2"/>
    </row>
    <row r="181" spans="2:6" ht="15.75" customHeight="1" x14ac:dyDescent="0.25">
      <c r="B181" s="1"/>
      <c r="C181" s="1"/>
      <c r="F181" s="2"/>
    </row>
    <row r="182" spans="2:6" ht="15.75" customHeight="1" x14ac:dyDescent="0.25">
      <c r="B182" s="1"/>
      <c r="C182" s="1"/>
      <c r="F182" s="2"/>
    </row>
    <row r="183" spans="2:6" ht="15.75" customHeight="1" x14ac:dyDescent="0.25">
      <c r="B183" s="1"/>
      <c r="C183" s="1"/>
      <c r="F183" s="2"/>
    </row>
    <row r="184" spans="2:6" ht="15.75" customHeight="1" x14ac:dyDescent="0.25">
      <c r="B184" s="1"/>
      <c r="C184" s="1"/>
      <c r="F184" s="2"/>
    </row>
    <row r="185" spans="2:6" ht="15.75" customHeight="1" x14ac:dyDescent="0.25">
      <c r="B185" s="1"/>
      <c r="C185" s="1"/>
      <c r="F185" s="2"/>
    </row>
    <row r="186" spans="2:6" ht="15.75" customHeight="1" x14ac:dyDescent="0.25">
      <c r="B186" s="1"/>
      <c r="C186" s="1"/>
      <c r="F186" s="2"/>
    </row>
    <row r="187" spans="2:6" ht="15.75" customHeight="1" x14ac:dyDescent="0.25">
      <c r="B187" s="1"/>
      <c r="C187" s="1"/>
      <c r="F187" s="2"/>
    </row>
    <row r="188" spans="2:6" ht="15.75" customHeight="1" x14ac:dyDescent="0.25">
      <c r="B188" s="1"/>
      <c r="C188" s="1"/>
      <c r="F188" s="2"/>
    </row>
    <row r="189" spans="2:6" ht="15.75" customHeight="1" x14ac:dyDescent="0.25">
      <c r="B189" s="1"/>
      <c r="C189" s="1"/>
      <c r="F189" s="2"/>
    </row>
    <row r="190" spans="2:6" ht="15.75" customHeight="1" x14ac:dyDescent="0.25">
      <c r="B190" s="1"/>
      <c r="C190" s="1"/>
      <c r="F190" s="2"/>
    </row>
    <row r="191" spans="2:6" ht="15.75" customHeight="1" x14ac:dyDescent="0.25">
      <c r="B191" s="1"/>
      <c r="C191" s="1"/>
      <c r="F191" s="2"/>
    </row>
    <row r="192" spans="2:6" ht="15.75" customHeight="1" x14ac:dyDescent="0.25">
      <c r="B192" s="1"/>
      <c r="C192" s="1"/>
      <c r="F192" s="2"/>
    </row>
    <row r="193" spans="2:6" ht="15.75" customHeight="1" x14ac:dyDescent="0.25">
      <c r="B193" s="1"/>
      <c r="C193" s="1"/>
      <c r="F193" s="2"/>
    </row>
    <row r="194" spans="2:6" ht="15.75" customHeight="1" x14ac:dyDescent="0.25">
      <c r="B194" s="1"/>
      <c r="C194" s="1"/>
      <c r="F194" s="2"/>
    </row>
    <row r="195" spans="2:6" ht="15.75" customHeight="1" x14ac:dyDescent="0.25">
      <c r="B195" s="1"/>
      <c r="C195" s="1"/>
      <c r="F195" s="2"/>
    </row>
    <row r="196" spans="2:6" ht="15.75" customHeight="1" x14ac:dyDescent="0.25">
      <c r="B196" s="1"/>
      <c r="C196" s="1"/>
      <c r="F196" s="2"/>
    </row>
    <row r="197" spans="2:6" ht="15.75" customHeight="1" x14ac:dyDescent="0.25">
      <c r="B197" s="1"/>
      <c r="C197" s="1"/>
      <c r="F197" s="2"/>
    </row>
    <row r="198" spans="2:6" ht="15.75" customHeight="1" x14ac:dyDescent="0.25">
      <c r="B198" s="1"/>
      <c r="C198" s="1"/>
      <c r="F198" s="2"/>
    </row>
    <row r="199" spans="2:6" ht="15.75" customHeight="1" x14ac:dyDescent="0.25">
      <c r="B199" s="1"/>
      <c r="C199" s="1"/>
      <c r="F199" s="2"/>
    </row>
    <row r="200" spans="2:6" ht="15.75" customHeight="1" x14ac:dyDescent="0.25">
      <c r="B200" s="1"/>
      <c r="C200" s="1"/>
      <c r="F200" s="2"/>
    </row>
    <row r="201" spans="2:6" ht="15.75" customHeight="1" x14ac:dyDescent="0.25">
      <c r="B201" s="1"/>
      <c r="C201" s="1"/>
      <c r="F201" s="2"/>
    </row>
    <row r="202" spans="2:6" ht="15.75" customHeight="1" x14ac:dyDescent="0.25">
      <c r="B202" s="1"/>
      <c r="C202" s="1"/>
      <c r="F202" s="2"/>
    </row>
    <row r="203" spans="2:6" ht="15.75" customHeight="1" x14ac:dyDescent="0.25">
      <c r="B203" s="1"/>
      <c r="C203" s="1"/>
      <c r="F203" s="2"/>
    </row>
    <row r="204" spans="2:6" ht="15.75" customHeight="1" x14ac:dyDescent="0.25">
      <c r="B204" s="1"/>
      <c r="C204" s="1"/>
      <c r="F204" s="2"/>
    </row>
    <row r="205" spans="2:6" ht="15.75" customHeight="1" x14ac:dyDescent="0.25">
      <c r="B205" s="1"/>
      <c r="C205" s="1"/>
      <c r="F205" s="2"/>
    </row>
    <row r="206" spans="2:6" ht="15.75" customHeight="1" x14ac:dyDescent="0.25">
      <c r="B206" s="1"/>
      <c r="C206" s="1"/>
      <c r="F206" s="2"/>
    </row>
    <row r="207" spans="2:6" ht="15.75" customHeight="1" x14ac:dyDescent="0.25">
      <c r="B207" s="1"/>
      <c r="C207" s="1"/>
      <c r="F207" s="2"/>
    </row>
    <row r="208" spans="2:6" ht="15.75" customHeight="1" x14ac:dyDescent="0.25">
      <c r="B208" s="1"/>
      <c r="C208" s="1"/>
      <c r="F208" s="2"/>
    </row>
    <row r="209" spans="2:6" ht="15.75" customHeight="1" x14ac:dyDescent="0.25">
      <c r="B209" s="1"/>
      <c r="C209" s="1"/>
      <c r="F209" s="2"/>
    </row>
    <row r="210" spans="2:6" ht="15.75" customHeight="1" x14ac:dyDescent="0.25">
      <c r="B210" s="1"/>
      <c r="C210" s="1"/>
      <c r="F210" s="2"/>
    </row>
    <row r="211" spans="2:6" ht="15.75" customHeight="1" x14ac:dyDescent="0.25">
      <c r="B211" s="1"/>
      <c r="C211" s="1"/>
      <c r="F211" s="2"/>
    </row>
    <row r="212" spans="2:6" ht="15.75" customHeight="1" x14ac:dyDescent="0.25">
      <c r="B212" s="1"/>
      <c r="C212" s="1"/>
      <c r="F212" s="2"/>
    </row>
    <row r="213" spans="2:6" ht="15.75" customHeight="1" x14ac:dyDescent="0.25">
      <c r="B213" s="1"/>
      <c r="C213" s="1"/>
      <c r="F213" s="2"/>
    </row>
    <row r="214" spans="2:6" ht="15.75" customHeight="1" x14ac:dyDescent="0.25">
      <c r="B214" s="1"/>
      <c r="C214" s="1"/>
      <c r="F214" s="2"/>
    </row>
    <row r="215" spans="2:6" ht="15.75" customHeight="1" x14ac:dyDescent="0.25">
      <c r="B215" s="1"/>
      <c r="C215" s="1"/>
      <c r="F215" s="2"/>
    </row>
    <row r="216" spans="2:6" ht="15.75" customHeight="1" x14ac:dyDescent="0.25">
      <c r="B216" s="1"/>
      <c r="C216" s="1"/>
      <c r="F216" s="2"/>
    </row>
    <row r="217" spans="2:6" ht="15.75" customHeight="1" x14ac:dyDescent="0.25">
      <c r="B217" s="1"/>
      <c r="C217" s="1"/>
      <c r="F217" s="2"/>
    </row>
    <row r="218" spans="2:6" ht="15.75" customHeight="1" x14ac:dyDescent="0.25">
      <c r="B218" s="1"/>
      <c r="C218" s="1"/>
      <c r="F218" s="2"/>
    </row>
    <row r="219" spans="2:6" ht="15.75" customHeight="1" x14ac:dyDescent="0.25">
      <c r="B219" s="1"/>
      <c r="C219" s="1"/>
      <c r="F219" s="2"/>
    </row>
    <row r="220" spans="2:6" ht="15.75" customHeight="1" x14ac:dyDescent="0.25">
      <c r="B220" s="1"/>
      <c r="C220" s="1"/>
      <c r="F220" s="2"/>
    </row>
    <row r="221" spans="2:6" ht="15.75" customHeight="1" x14ac:dyDescent="0.25">
      <c r="B221" s="1"/>
      <c r="C221" s="1"/>
      <c r="F221" s="2"/>
    </row>
    <row r="222" spans="2:6" ht="15.75" customHeight="1" x14ac:dyDescent="0.25">
      <c r="B222" s="1"/>
      <c r="C222" s="1"/>
      <c r="F222" s="2"/>
    </row>
    <row r="223" spans="2:6" ht="15.75" customHeight="1" x14ac:dyDescent="0.25">
      <c r="B223" s="1"/>
      <c r="C223" s="1"/>
      <c r="F223" s="2"/>
    </row>
    <row r="224" spans="2:6" ht="15.75" customHeight="1" x14ac:dyDescent="0.25">
      <c r="B224" s="1"/>
      <c r="C224" s="1"/>
      <c r="F224" s="2"/>
    </row>
    <row r="225" spans="2:6" ht="15.75" customHeight="1" x14ac:dyDescent="0.25">
      <c r="B225" s="1"/>
      <c r="C225" s="1"/>
      <c r="F225" s="2"/>
    </row>
    <row r="226" spans="2:6" ht="15.75" customHeight="1" x14ac:dyDescent="0.25">
      <c r="B226" s="1"/>
      <c r="C226" s="1"/>
      <c r="F226" s="2"/>
    </row>
    <row r="227" spans="2:6" ht="15.75" customHeight="1" x14ac:dyDescent="0.25">
      <c r="B227" s="1"/>
      <c r="C227" s="1"/>
      <c r="F227" s="2"/>
    </row>
    <row r="228" spans="2:6" ht="15.75" customHeight="1" x14ac:dyDescent="0.25">
      <c r="B228" s="1"/>
      <c r="C228" s="1"/>
      <c r="F228" s="2"/>
    </row>
    <row r="229" spans="2:6" ht="15.75" customHeight="1" x14ac:dyDescent="0.25">
      <c r="B229" s="1"/>
      <c r="C229" s="1"/>
      <c r="F229" s="2"/>
    </row>
    <row r="230" spans="2:6" ht="15.75" customHeight="1" x14ac:dyDescent="0.25">
      <c r="B230" s="1"/>
      <c r="C230" s="1"/>
      <c r="F230" s="2"/>
    </row>
    <row r="231" spans="2:6" ht="15.75" customHeight="1" x14ac:dyDescent="0.25">
      <c r="B231" s="1"/>
      <c r="C231" s="1"/>
      <c r="F231" s="2"/>
    </row>
    <row r="232" spans="2:6" ht="15.75" customHeight="1" x14ac:dyDescent="0.25">
      <c r="B232" s="1"/>
      <c r="C232" s="1"/>
      <c r="F232" s="2"/>
    </row>
    <row r="233" spans="2:6" ht="15.75" customHeight="1" x14ac:dyDescent="0.25">
      <c r="B233" s="1"/>
      <c r="C233" s="1"/>
      <c r="F233" s="2"/>
    </row>
    <row r="234" spans="2:6" ht="15.75" customHeight="1" x14ac:dyDescent="0.25">
      <c r="B234" s="1"/>
      <c r="C234" s="1"/>
      <c r="F234" s="2"/>
    </row>
    <row r="235" spans="2:6" ht="15.75" customHeight="1" x14ac:dyDescent="0.25">
      <c r="B235" s="1"/>
      <c r="C235" s="1"/>
      <c r="F235" s="2"/>
    </row>
    <row r="236" spans="2:6" ht="15.75" customHeight="1" x14ac:dyDescent="0.25">
      <c r="B236" s="1"/>
      <c r="C236" s="1"/>
      <c r="F236" s="2"/>
    </row>
    <row r="237" spans="2:6" ht="15.75" customHeight="1" x14ac:dyDescent="0.25">
      <c r="B237" s="1"/>
      <c r="C237" s="1"/>
      <c r="F237" s="2"/>
    </row>
    <row r="238" spans="2:6" ht="15.75" customHeight="1" x14ac:dyDescent="0.25">
      <c r="B238" s="1"/>
      <c r="C238" s="1"/>
      <c r="F238" s="2"/>
    </row>
    <row r="239" spans="2:6" ht="15.75" customHeight="1" x14ac:dyDescent="0.25">
      <c r="B239" s="1"/>
      <c r="C239" s="1"/>
      <c r="F239" s="2"/>
    </row>
    <row r="240" spans="2:6" ht="15.75" customHeight="1" x14ac:dyDescent="0.25">
      <c r="B240" s="1"/>
      <c r="C240" s="1"/>
      <c r="F240" s="2"/>
    </row>
    <row r="241" spans="2:6" ht="15.75" customHeight="1" x14ac:dyDescent="0.25">
      <c r="B241" s="1"/>
      <c r="C241" s="1"/>
      <c r="F241" s="2"/>
    </row>
    <row r="242" spans="2:6" ht="15.75" customHeight="1" x14ac:dyDescent="0.25">
      <c r="B242" s="1"/>
      <c r="C242" s="1"/>
      <c r="F242" s="2"/>
    </row>
    <row r="243" spans="2:6" ht="15.75" customHeight="1" x14ac:dyDescent="0.25">
      <c r="B243" s="1"/>
      <c r="C243" s="1"/>
      <c r="F243" s="2"/>
    </row>
    <row r="244" spans="2:6" ht="15.75" customHeight="1" x14ac:dyDescent="0.25">
      <c r="B244" s="1"/>
      <c r="C244" s="1"/>
      <c r="F244" s="2"/>
    </row>
    <row r="245" spans="2:6" ht="15.75" customHeight="1" x14ac:dyDescent="0.25">
      <c r="B245" s="1"/>
      <c r="C245" s="1"/>
      <c r="F245" s="2"/>
    </row>
    <row r="246" spans="2:6" ht="15.75" customHeight="1" x14ac:dyDescent="0.25">
      <c r="B246" s="1"/>
      <c r="C246" s="1"/>
      <c r="F246" s="2"/>
    </row>
    <row r="247" spans="2:6" ht="15.75" customHeight="1" x14ac:dyDescent="0.25">
      <c r="B247" s="1"/>
      <c r="C247" s="1"/>
      <c r="F247" s="2"/>
    </row>
    <row r="248" spans="2:6" ht="15.75" customHeight="1" x14ac:dyDescent="0.25">
      <c r="B248" s="1"/>
      <c r="C248" s="1"/>
      <c r="F248" s="2"/>
    </row>
    <row r="249" spans="2:6" ht="15.75" customHeight="1" x14ac:dyDescent="0.25">
      <c r="B249" s="1"/>
      <c r="C249" s="1"/>
      <c r="F249" s="2"/>
    </row>
    <row r="250" spans="2:6" ht="15.75" customHeight="1" x14ac:dyDescent="0.25">
      <c r="B250" s="1"/>
      <c r="C250" s="1"/>
      <c r="F250" s="2"/>
    </row>
    <row r="251" spans="2:6" ht="15.75" customHeight="1" x14ac:dyDescent="0.25">
      <c r="B251" s="1"/>
      <c r="C251" s="1"/>
      <c r="F251" s="2"/>
    </row>
    <row r="252" spans="2:6" ht="15.75" customHeight="1" x14ac:dyDescent="0.25">
      <c r="B252" s="1"/>
      <c r="C252" s="1"/>
      <c r="F252" s="2"/>
    </row>
    <row r="253" spans="2:6" ht="15.75" customHeight="1" x14ac:dyDescent="0.25">
      <c r="B253" s="1"/>
      <c r="C253" s="1"/>
      <c r="F253" s="2"/>
    </row>
    <row r="254" spans="2:6" ht="15.75" customHeight="1" x14ac:dyDescent="0.25">
      <c r="B254" s="1"/>
      <c r="C254" s="1"/>
      <c r="F254" s="2"/>
    </row>
    <row r="255" spans="2:6" ht="15.75" customHeight="1" x14ac:dyDescent="0.25">
      <c r="B255" s="1"/>
      <c r="C255" s="1"/>
      <c r="F255" s="2"/>
    </row>
    <row r="256" spans="2:6" ht="15.75" customHeight="1" x14ac:dyDescent="0.25">
      <c r="B256" s="1"/>
      <c r="C256" s="1"/>
      <c r="F256" s="2"/>
    </row>
    <row r="257" spans="2:6" ht="15.75" customHeight="1" x14ac:dyDescent="0.25">
      <c r="B257" s="1"/>
      <c r="C257" s="1"/>
      <c r="F257" s="2"/>
    </row>
    <row r="258" spans="2:6" ht="15.75" customHeight="1" x14ac:dyDescent="0.25">
      <c r="B258" s="1"/>
      <c r="C258" s="1"/>
      <c r="F258" s="2"/>
    </row>
    <row r="259" spans="2:6" ht="15.75" customHeight="1" x14ac:dyDescent="0.25">
      <c r="B259" s="1"/>
      <c r="C259" s="1"/>
      <c r="F259" s="2"/>
    </row>
    <row r="260" spans="2:6" ht="15.75" customHeight="1" x14ac:dyDescent="0.25">
      <c r="B260" s="1"/>
      <c r="C260" s="1"/>
      <c r="F260" s="2"/>
    </row>
    <row r="261" spans="2:6" ht="15.75" customHeight="1" x14ac:dyDescent="0.25">
      <c r="B261" s="1"/>
      <c r="C261" s="1"/>
      <c r="F261" s="2"/>
    </row>
    <row r="262" spans="2:6" ht="15.75" customHeight="1" x14ac:dyDescent="0.25">
      <c r="B262" s="1"/>
      <c r="C262" s="1"/>
      <c r="F262" s="2"/>
    </row>
    <row r="263" spans="2:6" ht="15.75" customHeight="1" x14ac:dyDescent="0.25">
      <c r="B263" s="1"/>
      <c r="C263" s="1"/>
      <c r="F263" s="2"/>
    </row>
    <row r="264" spans="2:6" ht="15.75" customHeight="1" x14ac:dyDescent="0.25">
      <c r="B264" s="1"/>
      <c r="C264" s="1"/>
      <c r="F264" s="2"/>
    </row>
    <row r="265" spans="2:6" ht="15.75" customHeight="1" x14ac:dyDescent="0.25">
      <c r="B265" s="1"/>
      <c r="C265" s="1"/>
      <c r="F265" s="2"/>
    </row>
    <row r="266" spans="2:6" ht="15.75" customHeight="1" x14ac:dyDescent="0.25">
      <c r="B266" s="1"/>
      <c r="C266" s="1"/>
      <c r="F266" s="2"/>
    </row>
    <row r="267" spans="2:6" ht="15.75" customHeight="1" x14ac:dyDescent="0.25">
      <c r="B267" s="1"/>
      <c r="C267" s="1"/>
      <c r="F267" s="2"/>
    </row>
    <row r="268" spans="2:6" ht="15.75" customHeight="1" x14ac:dyDescent="0.25">
      <c r="B268" s="1"/>
      <c r="C268" s="1"/>
      <c r="F268" s="2"/>
    </row>
    <row r="269" spans="2:6" ht="15.75" customHeight="1" x14ac:dyDescent="0.25">
      <c r="B269" s="1"/>
      <c r="C269" s="1"/>
      <c r="F269" s="2"/>
    </row>
    <row r="270" spans="2:6" ht="15.75" customHeight="1" x14ac:dyDescent="0.25">
      <c r="B270" s="1"/>
      <c r="C270" s="1"/>
      <c r="F270" s="2"/>
    </row>
    <row r="271" spans="2:6" ht="15.75" customHeight="1" x14ac:dyDescent="0.25">
      <c r="B271" s="1"/>
      <c r="C271" s="1"/>
      <c r="F271" s="2"/>
    </row>
    <row r="272" spans="2:6" ht="15.75" customHeight="1" x14ac:dyDescent="0.25">
      <c r="B272" s="1"/>
      <c r="C272" s="1"/>
      <c r="F272" s="2"/>
    </row>
    <row r="273" spans="2:6" ht="15.75" customHeight="1" x14ac:dyDescent="0.25">
      <c r="B273" s="1"/>
      <c r="C273" s="1"/>
      <c r="F273" s="2"/>
    </row>
    <row r="274" spans="2:6" ht="15.75" customHeight="1" x14ac:dyDescent="0.25">
      <c r="B274" s="1"/>
      <c r="C274" s="1"/>
      <c r="F274" s="2"/>
    </row>
    <row r="275" spans="2:6" ht="15.75" customHeight="1" x14ac:dyDescent="0.25">
      <c r="B275" s="1"/>
      <c r="C275" s="1"/>
      <c r="F275" s="2"/>
    </row>
    <row r="276" spans="2:6" ht="15.75" customHeight="1" x14ac:dyDescent="0.25">
      <c r="B276" s="1"/>
      <c r="C276" s="1"/>
      <c r="F276" s="2"/>
    </row>
    <row r="277" spans="2:6" ht="15.75" customHeight="1" x14ac:dyDescent="0.25">
      <c r="B277" s="1"/>
      <c r="C277" s="1"/>
      <c r="F277" s="2"/>
    </row>
    <row r="278" spans="2:6" ht="15.75" customHeight="1" x14ac:dyDescent="0.25">
      <c r="B278" s="1"/>
      <c r="C278" s="1"/>
      <c r="F278" s="2"/>
    </row>
    <row r="279" spans="2:6" ht="15.75" customHeight="1" x14ac:dyDescent="0.25">
      <c r="B279" s="1"/>
      <c r="C279" s="1"/>
      <c r="F279" s="2"/>
    </row>
    <row r="280" spans="2:6" ht="15.75" customHeight="1" x14ac:dyDescent="0.25">
      <c r="B280" s="1"/>
      <c r="C280" s="1"/>
      <c r="F280" s="2"/>
    </row>
    <row r="281" spans="2:6" ht="15.75" customHeight="1" x14ac:dyDescent="0.25">
      <c r="B281" s="1"/>
      <c r="C281" s="1"/>
      <c r="F281" s="2"/>
    </row>
    <row r="282" spans="2:6" ht="15.75" customHeight="1" x14ac:dyDescent="0.25">
      <c r="B282" s="1"/>
      <c r="C282" s="1"/>
      <c r="F282" s="2"/>
    </row>
    <row r="283" spans="2:6" ht="15.75" customHeight="1" x14ac:dyDescent="0.25">
      <c r="B283" s="1"/>
      <c r="C283" s="1"/>
      <c r="F283" s="2"/>
    </row>
    <row r="284" spans="2:6" ht="15.75" customHeight="1" x14ac:dyDescent="0.25">
      <c r="B284" s="1"/>
      <c r="C284" s="1"/>
      <c r="F284" s="2"/>
    </row>
    <row r="285" spans="2:6" ht="15.75" customHeight="1" x14ac:dyDescent="0.25">
      <c r="B285" s="1"/>
      <c r="C285" s="1"/>
      <c r="F285" s="2"/>
    </row>
    <row r="286" spans="2:6" ht="15.75" customHeight="1" x14ac:dyDescent="0.25">
      <c r="B286" s="1"/>
      <c r="C286" s="1"/>
      <c r="F286" s="2"/>
    </row>
    <row r="287" spans="2:6" ht="15.75" customHeight="1" x14ac:dyDescent="0.25">
      <c r="B287" s="1"/>
      <c r="C287" s="1"/>
      <c r="F287" s="2"/>
    </row>
    <row r="288" spans="2:6" ht="15.75" customHeight="1" x14ac:dyDescent="0.25">
      <c r="B288" s="1"/>
      <c r="C288" s="1"/>
      <c r="F288" s="2"/>
    </row>
    <row r="289" spans="2:6" ht="15.75" customHeight="1" x14ac:dyDescent="0.25">
      <c r="B289" s="1"/>
      <c r="C289" s="1"/>
      <c r="F289" s="2"/>
    </row>
    <row r="290" spans="2:6" ht="15.75" customHeight="1" x14ac:dyDescent="0.25">
      <c r="B290" s="1"/>
      <c r="C290" s="1"/>
      <c r="F290" s="2"/>
    </row>
    <row r="291" spans="2:6" ht="15.75" customHeight="1" x14ac:dyDescent="0.25">
      <c r="B291" s="1"/>
      <c r="C291" s="1"/>
      <c r="F291" s="2"/>
    </row>
    <row r="292" spans="2:6" ht="15.75" customHeight="1" x14ac:dyDescent="0.25">
      <c r="B292" s="1"/>
      <c r="C292" s="1"/>
      <c r="F292" s="2"/>
    </row>
    <row r="293" spans="2:6" ht="15.75" customHeight="1" x14ac:dyDescent="0.25">
      <c r="B293" s="1"/>
      <c r="C293" s="1"/>
      <c r="F293" s="2"/>
    </row>
    <row r="294" spans="2:6" ht="15.75" customHeight="1" x14ac:dyDescent="0.25">
      <c r="B294" s="1"/>
      <c r="C294" s="1"/>
      <c r="F294" s="2"/>
    </row>
    <row r="295" spans="2:6" ht="15.75" customHeight="1" x14ac:dyDescent="0.25">
      <c r="B295" s="1"/>
      <c r="C295" s="1"/>
      <c r="F295" s="2"/>
    </row>
    <row r="296" spans="2:6" ht="15.75" customHeight="1" x14ac:dyDescent="0.25">
      <c r="B296" s="1"/>
      <c r="C296" s="1"/>
      <c r="F296" s="2"/>
    </row>
    <row r="297" spans="2:6" ht="15.75" customHeight="1" x14ac:dyDescent="0.25">
      <c r="B297" s="1"/>
      <c r="C297" s="1"/>
      <c r="F297" s="2"/>
    </row>
    <row r="298" spans="2:6" ht="15.75" customHeight="1" x14ac:dyDescent="0.25">
      <c r="B298" s="1"/>
      <c r="C298" s="1"/>
      <c r="F298" s="2"/>
    </row>
    <row r="299" spans="2:6" ht="15.75" customHeight="1" x14ac:dyDescent="0.25">
      <c r="B299" s="1"/>
      <c r="C299" s="1"/>
      <c r="F299" s="2"/>
    </row>
    <row r="300" spans="2:6" ht="15.75" customHeight="1" x14ac:dyDescent="0.25">
      <c r="B300" s="1"/>
      <c r="C300" s="1"/>
      <c r="F300" s="2"/>
    </row>
    <row r="301" spans="2:6" ht="15.75" customHeight="1" x14ac:dyDescent="0.25">
      <c r="B301" s="1"/>
      <c r="C301" s="1"/>
      <c r="F301" s="2"/>
    </row>
    <row r="302" spans="2:6" ht="15.75" customHeight="1" x14ac:dyDescent="0.25">
      <c r="B302" s="1"/>
      <c r="C302" s="1"/>
      <c r="F302" s="2"/>
    </row>
    <row r="303" spans="2:6" ht="15.75" customHeight="1" x14ac:dyDescent="0.25">
      <c r="B303" s="1"/>
      <c r="C303" s="1"/>
      <c r="F303" s="2"/>
    </row>
    <row r="304" spans="2:6" ht="15.75" customHeight="1" x14ac:dyDescent="0.25">
      <c r="B304" s="1"/>
      <c r="C304" s="1"/>
      <c r="F304" s="2"/>
    </row>
    <row r="305" spans="2:6" ht="15.75" customHeight="1" x14ac:dyDescent="0.25">
      <c r="B305" s="1"/>
      <c r="C305" s="1"/>
      <c r="F305" s="2"/>
    </row>
    <row r="306" spans="2:6" ht="15.75" customHeight="1" x14ac:dyDescent="0.25">
      <c r="B306" s="1"/>
      <c r="C306" s="1"/>
      <c r="F306" s="2"/>
    </row>
    <row r="307" spans="2:6" ht="15.75" customHeight="1" x14ac:dyDescent="0.25">
      <c r="B307" s="1"/>
      <c r="C307" s="1"/>
      <c r="F307" s="2"/>
    </row>
    <row r="308" spans="2:6" ht="15.75" customHeight="1" x14ac:dyDescent="0.25">
      <c r="B308" s="1"/>
      <c r="C308" s="1"/>
      <c r="F308" s="2"/>
    </row>
    <row r="309" spans="2:6" ht="15.75" customHeight="1" x14ac:dyDescent="0.25">
      <c r="B309" s="1"/>
      <c r="C309" s="1"/>
      <c r="F309" s="2"/>
    </row>
    <row r="310" spans="2:6" ht="15.75" customHeight="1" x14ac:dyDescent="0.25">
      <c r="B310" s="1"/>
      <c r="C310" s="1"/>
      <c r="F310" s="2"/>
    </row>
    <row r="311" spans="2:6" ht="15.75" customHeight="1" x14ac:dyDescent="0.25">
      <c r="B311" s="1"/>
      <c r="C311" s="1"/>
      <c r="F311" s="2"/>
    </row>
    <row r="312" spans="2:6" ht="15.75" customHeight="1" x14ac:dyDescent="0.25">
      <c r="B312" s="1"/>
      <c r="C312" s="1"/>
      <c r="F312" s="2"/>
    </row>
    <row r="313" spans="2:6" ht="15.75" customHeight="1" x14ac:dyDescent="0.25">
      <c r="B313" s="1"/>
      <c r="C313" s="1"/>
      <c r="F313" s="2"/>
    </row>
    <row r="314" spans="2:6" ht="15.75" customHeight="1" x14ac:dyDescent="0.25">
      <c r="B314" s="1"/>
      <c r="C314" s="1"/>
      <c r="F314" s="2"/>
    </row>
    <row r="315" spans="2:6" ht="15.75" customHeight="1" x14ac:dyDescent="0.25">
      <c r="B315" s="1"/>
      <c r="C315" s="1"/>
      <c r="F315" s="2"/>
    </row>
    <row r="316" spans="2:6" ht="15.75" customHeight="1" x14ac:dyDescent="0.25">
      <c r="B316" s="1"/>
      <c r="C316" s="1"/>
      <c r="F316" s="2"/>
    </row>
    <row r="317" spans="2:6" ht="15.75" customHeight="1" x14ac:dyDescent="0.25">
      <c r="B317" s="1"/>
      <c r="C317" s="1"/>
      <c r="F317" s="2"/>
    </row>
    <row r="318" spans="2:6" ht="15.75" customHeight="1" x14ac:dyDescent="0.25">
      <c r="B318" s="1"/>
      <c r="C318" s="1"/>
      <c r="F318" s="2"/>
    </row>
    <row r="319" spans="2:6" ht="15.75" customHeight="1" x14ac:dyDescent="0.25">
      <c r="B319" s="1"/>
      <c r="C319" s="1"/>
      <c r="F319" s="2"/>
    </row>
    <row r="320" spans="2:6" ht="15.75" customHeight="1" x14ac:dyDescent="0.25">
      <c r="B320" s="1"/>
      <c r="C320" s="1"/>
      <c r="F320" s="2"/>
    </row>
    <row r="321" spans="2:6" ht="15.75" customHeight="1" x14ac:dyDescent="0.25">
      <c r="B321" s="1"/>
      <c r="C321" s="1"/>
      <c r="F321" s="2"/>
    </row>
    <row r="322" spans="2:6" ht="15.75" customHeight="1" x14ac:dyDescent="0.25">
      <c r="B322" s="1"/>
      <c r="C322" s="1"/>
      <c r="F322" s="2"/>
    </row>
    <row r="323" spans="2:6" ht="15.75" customHeight="1" x14ac:dyDescent="0.25">
      <c r="B323" s="1"/>
      <c r="C323" s="1"/>
      <c r="F323" s="2"/>
    </row>
    <row r="324" spans="2:6" ht="15.75" customHeight="1" x14ac:dyDescent="0.25">
      <c r="B324" s="1"/>
      <c r="C324" s="1"/>
      <c r="F324" s="2"/>
    </row>
    <row r="325" spans="2:6" ht="15.75" customHeight="1" x14ac:dyDescent="0.25">
      <c r="B325" s="1"/>
      <c r="C325" s="1"/>
      <c r="F325" s="2"/>
    </row>
    <row r="326" spans="2:6" ht="15.75" customHeight="1" x14ac:dyDescent="0.25">
      <c r="B326" s="1"/>
      <c r="C326" s="1"/>
      <c r="F326" s="2"/>
    </row>
    <row r="327" spans="2:6" ht="15.75" customHeight="1" x14ac:dyDescent="0.25">
      <c r="B327" s="1"/>
      <c r="C327" s="1"/>
      <c r="F327" s="2"/>
    </row>
    <row r="328" spans="2:6" ht="15.75" customHeight="1" x14ac:dyDescent="0.25">
      <c r="B328" s="1"/>
      <c r="C328" s="1"/>
      <c r="F328" s="2"/>
    </row>
    <row r="329" spans="2:6" ht="15.75" customHeight="1" x14ac:dyDescent="0.25">
      <c r="B329" s="1"/>
      <c r="C329" s="1"/>
      <c r="F329" s="2"/>
    </row>
    <row r="330" spans="2:6" ht="15.75" customHeight="1" x14ac:dyDescent="0.25">
      <c r="B330" s="1"/>
      <c r="C330" s="1"/>
      <c r="F330" s="2"/>
    </row>
    <row r="331" spans="2:6" ht="15.75" customHeight="1" x14ac:dyDescent="0.25">
      <c r="B331" s="1"/>
      <c r="C331" s="1"/>
      <c r="F331" s="2"/>
    </row>
    <row r="332" spans="2:6" ht="15.75" customHeight="1" x14ac:dyDescent="0.25">
      <c r="B332" s="1"/>
      <c r="C332" s="1"/>
      <c r="F332" s="2"/>
    </row>
    <row r="333" spans="2:6" ht="15.75" customHeight="1" x14ac:dyDescent="0.25">
      <c r="B333" s="1"/>
      <c r="C333" s="1"/>
      <c r="F333" s="2"/>
    </row>
    <row r="334" spans="2:6" ht="15.75" customHeight="1" x14ac:dyDescent="0.25">
      <c r="B334" s="1"/>
      <c r="C334" s="1"/>
      <c r="F334" s="2"/>
    </row>
    <row r="335" spans="2:6" ht="15.75" customHeight="1" x14ac:dyDescent="0.25">
      <c r="B335" s="1"/>
      <c r="C335" s="1"/>
      <c r="F335" s="2"/>
    </row>
    <row r="336" spans="2:6" ht="15.75" customHeight="1" x14ac:dyDescent="0.25">
      <c r="B336" s="1"/>
      <c r="C336" s="1"/>
      <c r="F336" s="2"/>
    </row>
    <row r="337" spans="2:6" ht="15.75" customHeight="1" x14ac:dyDescent="0.25">
      <c r="B337" s="1"/>
      <c r="C337" s="1"/>
      <c r="F337" s="2"/>
    </row>
    <row r="338" spans="2:6" ht="15.75" customHeight="1" x14ac:dyDescent="0.25">
      <c r="B338" s="1"/>
      <c r="C338" s="1"/>
      <c r="F338" s="2"/>
    </row>
    <row r="339" spans="2:6" ht="15.75" customHeight="1" x14ac:dyDescent="0.25">
      <c r="B339" s="1"/>
      <c r="C339" s="1"/>
      <c r="F339" s="2"/>
    </row>
    <row r="340" spans="2:6" ht="15.75" customHeight="1" x14ac:dyDescent="0.25">
      <c r="B340" s="1"/>
      <c r="C340" s="1"/>
      <c r="F340" s="2"/>
    </row>
    <row r="341" spans="2:6" ht="15.75" customHeight="1" x14ac:dyDescent="0.25">
      <c r="B341" s="1"/>
      <c r="C341" s="1"/>
      <c r="F341" s="2"/>
    </row>
    <row r="342" spans="2:6" ht="15.75" customHeight="1" x14ac:dyDescent="0.25">
      <c r="B342" s="1"/>
      <c r="C342" s="1"/>
      <c r="F342" s="2"/>
    </row>
    <row r="343" spans="2:6" ht="15.75" customHeight="1" x14ac:dyDescent="0.25">
      <c r="B343" s="1"/>
      <c r="C343" s="1"/>
      <c r="F343" s="2"/>
    </row>
    <row r="344" spans="2:6" ht="15.75" customHeight="1" x14ac:dyDescent="0.25">
      <c r="B344" s="1"/>
      <c r="C344" s="1"/>
      <c r="F344" s="2"/>
    </row>
    <row r="345" spans="2:6" ht="15.75" customHeight="1" x14ac:dyDescent="0.25">
      <c r="B345" s="1"/>
      <c r="C345" s="1"/>
      <c r="F345" s="2"/>
    </row>
    <row r="346" spans="2:6" ht="15.75" customHeight="1" x14ac:dyDescent="0.25">
      <c r="B346" s="1"/>
      <c r="C346" s="1"/>
      <c r="F346" s="2"/>
    </row>
    <row r="347" spans="2:6" ht="15.75" customHeight="1" x14ac:dyDescent="0.25">
      <c r="B347" s="1"/>
      <c r="C347" s="1"/>
      <c r="F347" s="2"/>
    </row>
    <row r="348" spans="2:6" ht="15.75" customHeight="1" x14ac:dyDescent="0.25">
      <c r="B348" s="1"/>
      <c r="C348" s="1"/>
      <c r="F348" s="2"/>
    </row>
    <row r="349" spans="2:6" ht="15.75" customHeight="1" x14ac:dyDescent="0.25">
      <c r="B349" s="1"/>
      <c r="C349" s="1"/>
      <c r="F349" s="2"/>
    </row>
    <row r="350" spans="2:6" ht="15.75" customHeight="1" x14ac:dyDescent="0.25">
      <c r="B350" s="1"/>
      <c r="C350" s="1"/>
      <c r="F350" s="2"/>
    </row>
    <row r="351" spans="2:6" ht="15.75" customHeight="1" x14ac:dyDescent="0.25">
      <c r="B351" s="1"/>
      <c r="C351" s="1"/>
      <c r="F351" s="2"/>
    </row>
    <row r="352" spans="2:6" ht="15.75" customHeight="1" x14ac:dyDescent="0.25">
      <c r="B352" s="1"/>
      <c r="C352" s="1"/>
      <c r="F352" s="2"/>
    </row>
    <row r="353" spans="2:6" ht="15.75" customHeight="1" x14ac:dyDescent="0.25">
      <c r="B353" s="1"/>
      <c r="C353" s="1"/>
      <c r="F353" s="2"/>
    </row>
    <row r="354" spans="2:6" ht="15.75" customHeight="1" x14ac:dyDescent="0.25">
      <c r="B354" s="1"/>
      <c r="C354" s="1"/>
      <c r="F354" s="2"/>
    </row>
    <row r="355" spans="2:6" ht="15.75" customHeight="1" x14ac:dyDescent="0.25">
      <c r="B355" s="1"/>
      <c r="C355" s="1"/>
      <c r="F355" s="2"/>
    </row>
    <row r="356" spans="2:6" ht="15.75" customHeight="1" x14ac:dyDescent="0.25">
      <c r="B356" s="1"/>
      <c r="C356" s="1"/>
      <c r="F356" s="2"/>
    </row>
    <row r="357" spans="2:6" ht="15.75" customHeight="1" x14ac:dyDescent="0.25">
      <c r="B357" s="1"/>
      <c r="C357" s="1"/>
      <c r="F357" s="2"/>
    </row>
    <row r="358" spans="2:6" ht="15.75" customHeight="1" x14ac:dyDescent="0.25">
      <c r="B358" s="1"/>
      <c r="C358" s="1"/>
      <c r="F358" s="2"/>
    </row>
    <row r="359" spans="2:6" ht="15.75" customHeight="1" x14ac:dyDescent="0.25">
      <c r="B359" s="1"/>
      <c r="C359" s="1"/>
      <c r="F359" s="2"/>
    </row>
    <row r="360" spans="2:6" ht="15.75" customHeight="1" x14ac:dyDescent="0.25">
      <c r="B360" s="1"/>
      <c r="C360" s="1"/>
      <c r="F360" s="2"/>
    </row>
    <row r="361" spans="2:6" ht="15.75" customHeight="1" x14ac:dyDescent="0.25">
      <c r="B361" s="1"/>
      <c r="C361" s="1"/>
      <c r="F361" s="2"/>
    </row>
    <row r="362" spans="2:6" ht="15.75" customHeight="1" x14ac:dyDescent="0.25">
      <c r="B362" s="1"/>
      <c r="C362" s="1"/>
      <c r="F362" s="2"/>
    </row>
    <row r="363" spans="2:6" ht="15.75" customHeight="1" x14ac:dyDescent="0.25">
      <c r="B363" s="1"/>
      <c r="C363" s="1"/>
      <c r="F363" s="2"/>
    </row>
    <row r="364" spans="2:6" ht="15.75" customHeight="1" x14ac:dyDescent="0.25">
      <c r="B364" s="1"/>
      <c r="C364" s="1"/>
      <c r="F364" s="2"/>
    </row>
    <row r="365" spans="2:6" ht="15.75" customHeight="1" x14ac:dyDescent="0.25">
      <c r="B365" s="1"/>
      <c r="C365" s="1"/>
      <c r="F365" s="2"/>
    </row>
    <row r="366" spans="2:6" ht="15.75" customHeight="1" x14ac:dyDescent="0.25">
      <c r="B366" s="1"/>
      <c r="C366" s="1"/>
      <c r="F366" s="2"/>
    </row>
    <row r="367" spans="2:6" ht="15.75" customHeight="1" x14ac:dyDescent="0.25">
      <c r="B367" s="1"/>
      <c r="C367" s="1"/>
      <c r="F367" s="2"/>
    </row>
    <row r="368" spans="2:6" ht="15.75" customHeight="1" x14ac:dyDescent="0.25">
      <c r="B368" s="1"/>
      <c r="C368" s="1"/>
      <c r="F368" s="2"/>
    </row>
    <row r="369" spans="2:6" ht="15.75" customHeight="1" x14ac:dyDescent="0.25">
      <c r="B369" s="1"/>
      <c r="C369" s="1"/>
      <c r="F369" s="2"/>
    </row>
    <row r="370" spans="2:6" ht="15.75" customHeight="1" x14ac:dyDescent="0.25">
      <c r="B370" s="1"/>
      <c r="C370" s="1"/>
      <c r="F370" s="2"/>
    </row>
    <row r="371" spans="2:6" ht="15.75" customHeight="1" x14ac:dyDescent="0.25">
      <c r="B371" s="1"/>
      <c r="C371" s="1"/>
      <c r="F371" s="2"/>
    </row>
    <row r="372" spans="2:6" ht="15.75" customHeight="1" x14ac:dyDescent="0.25">
      <c r="B372" s="1"/>
      <c r="C372" s="1"/>
      <c r="F372" s="2"/>
    </row>
    <row r="373" spans="2:6" ht="15.75" customHeight="1" x14ac:dyDescent="0.25">
      <c r="B373" s="1"/>
      <c r="C373" s="1"/>
      <c r="F373" s="2"/>
    </row>
    <row r="374" spans="2:6" ht="15.75" customHeight="1" x14ac:dyDescent="0.25">
      <c r="B374" s="1"/>
      <c r="C374" s="1"/>
      <c r="F374" s="2"/>
    </row>
    <row r="375" spans="2:6" ht="15.75" customHeight="1" x14ac:dyDescent="0.25">
      <c r="B375" s="1"/>
      <c r="C375" s="1"/>
      <c r="F375" s="2"/>
    </row>
    <row r="376" spans="2:6" ht="15.75" customHeight="1" x14ac:dyDescent="0.25">
      <c r="B376" s="1"/>
      <c r="C376" s="1"/>
      <c r="F376" s="2"/>
    </row>
    <row r="377" spans="2:6" ht="15.75" customHeight="1" x14ac:dyDescent="0.25">
      <c r="B377" s="1"/>
      <c r="C377" s="1"/>
      <c r="F377" s="2"/>
    </row>
    <row r="378" spans="2:6" ht="15.75" customHeight="1" x14ac:dyDescent="0.25">
      <c r="B378" s="1"/>
      <c r="C378" s="1"/>
      <c r="F378" s="2"/>
    </row>
    <row r="379" spans="2:6" ht="15.75" customHeight="1" x14ac:dyDescent="0.25">
      <c r="B379" s="1"/>
      <c r="C379" s="1"/>
      <c r="F379" s="2"/>
    </row>
    <row r="380" spans="2:6" ht="15.75" customHeight="1" x14ac:dyDescent="0.25">
      <c r="B380" s="1"/>
      <c r="C380" s="1"/>
      <c r="F380" s="2"/>
    </row>
    <row r="381" spans="2:6" ht="15.75" customHeight="1" x14ac:dyDescent="0.25">
      <c r="B381" s="1"/>
      <c r="C381" s="1"/>
      <c r="F381" s="2"/>
    </row>
    <row r="382" spans="2:6" ht="15.75" customHeight="1" x14ac:dyDescent="0.25">
      <c r="B382" s="1"/>
      <c r="C382" s="1"/>
      <c r="F382" s="2"/>
    </row>
    <row r="383" spans="2:6" ht="15.75" customHeight="1" x14ac:dyDescent="0.25">
      <c r="B383" s="1"/>
      <c r="C383" s="1"/>
      <c r="F383" s="2"/>
    </row>
    <row r="384" spans="2:6" ht="15.75" customHeight="1" x14ac:dyDescent="0.25">
      <c r="B384" s="1"/>
      <c r="C384" s="1"/>
      <c r="F384" s="2"/>
    </row>
    <row r="385" spans="2:6" ht="15.75" customHeight="1" x14ac:dyDescent="0.25">
      <c r="B385" s="1"/>
      <c r="C385" s="1"/>
      <c r="F385" s="2"/>
    </row>
    <row r="386" spans="2:6" ht="15.75" customHeight="1" x14ac:dyDescent="0.25">
      <c r="B386" s="1"/>
      <c r="C386" s="1"/>
      <c r="F386" s="2"/>
    </row>
    <row r="387" spans="2:6" ht="15.75" customHeight="1" x14ac:dyDescent="0.25">
      <c r="B387" s="1"/>
      <c r="C387" s="1"/>
      <c r="F387" s="2"/>
    </row>
    <row r="388" spans="2:6" ht="15.75" customHeight="1" x14ac:dyDescent="0.25">
      <c r="B388" s="1"/>
      <c r="C388" s="1"/>
      <c r="F388" s="2"/>
    </row>
    <row r="389" spans="2:6" ht="15.75" customHeight="1" x14ac:dyDescent="0.25">
      <c r="B389" s="1"/>
      <c r="C389" s="1"/>
      <c r="F389" s="2"/>
    </row>
    <row r="390" spans="2:6" ht="15.75" customHeight="1" x14ac:dyDescent="0.25">
      <c r="B390" s="1"/>
      <c r="C390" s="1"/>
      <c r="F390" s="2"/>
    </row>
    <row r="391" spans="2:6" ht="15.75" customHeight="1" x14ac:dyDescent="0.25">
      <c r="B391" s="1"/>
      <c r="C391" s="1"/>
      <c r="F391" s="2"/>
    </row>
    <row r="392" spans="2:6" ht="15.75" customHeight="1" x14ac:dyDescent="0.25">
      <c r="B392" s="1"/>
      <c r="C392" s="1"/>
      <c r="F392" s="2"/>
    </row>
    <row r="393" spans="2:6" ht="15.75" customHeight="1" x14ac:dyDescent="0.25">
      <c r="B393" s="1"/>
      <c r="C393" s="1"/>
      <c r="F393" s="2"/>
    </row>
    <row r="394" spans="2:6" ht="15.75" customHeight="1" x14ac:dyDescent="0.25">
      <c r="B394" s="1"/>
      <c r="C394" s="1"/>
      <c r="F394" s="2"/>
    </row>
    <row r="395" spans="2:6" ht="15.75" customHeight="1" x14ac:dyDescent="0.25">
      <c r="B395" s="1"/>
      <c r="C395" s="1"/>
      <c r="F395" s="2"/>
    </row>
    <row r="396" spans="2:6" ht="15.75" customHeight="1" x14ac:dyDescent="0.25">
      <c r="B396" s="1"/>
      <c r="C396" s="1"/>
      <c r="F396" s="2"/>
    </row>
    <row r="397" spans="2:6" ht="15.75" customHeight="1" x14ac:dyDescent="0.25">
      <c r="B397" s="1"/>
      <c r="C397" s="1"/>
      <c r="F397" s="2"/>
    </row>
    <row r="398" spans="2:6" ht="15.75" customHeight="1" x14ac:dyDescent="0.25">
      <c r="B398" s="1"/>
      <c r="C398" s="1"/>
      <c r="F398" s="2"/>
    </row>
    <row r="399" spans="2:6" ht="15.75" customHeight="1" x14ac:dyDescent="0.25">
      <c r="B399" s="1"/>
      <c r="C399" s="1"/>
      <c r="F399" s="2"/>
    </row>
    <row r="400" spans="2:6" ht="15.75" customHeight="1" x14ac:dyDescent="0.25">
      <c r="B400" s="1"/>
      <c r="C400" s="1"/>
      <c r="F400" s="2"/>
    </row>
    <row r="401" spans="2:6" ht="15.75" customHeight="1" x14ac:dyDescent="0.25">
      <c r="B401" s="1"/>
      <c r="C401" s="1"/>
      <c r="F401" s="2"/>
    </row>
    <row r="402" spans="2:6" ht="15.75" customHeight="1" x14ac:dyDescent="0.25">
      <c r="B402" s="1"/>
      <c r="C402" s="1"/>
      <c r="F402" s="2"/>
    </row>
    <row r="403" spans="2:6" ht="15.75" customHeight="1" x14ac:dyDescent="0.25">
      <c r="B403" s="1"/>
      <c r="C403" s="1"/>
      <c r="F403" s="2"/>
    </row>
    <row r="404" spans="2:6" ht="15.75" customHeight="1" x14ac:dyDescent="0.25">
      <c r="B404" s="1"/>
      <c r="C404" s="1"/>
      <c r="F404" s="2"/>
    </row>
    <row r="405" spans="2:6" ht="15.75" customHeight="1" x14ac:dyDescent="0.25">
      <c r="B405" s="1"/>
      <c r="C405" s="1"/>
      <c r="F405" s="2"/>
    </row>
    <row r="406" spans="2:6" ht="15.75" customHeight="1" x14ac:dyDescent="0.25">
      <c r="B406" s="1"/>
      <c r="C406" s="1"/>
      <c r="F406" s="2"/>
    </row>
    <row r="407" spans="2:6" ht="15.75" customHeight="1" x14ac:dyDescent="0.25">
      <c r="B407" s="1"/>
      <c r="C407" s="1"/>
      <c r="F407" s="2"/>
    </row>
    <row r="408" spans="2:6" ht="15.75" customHeight="1" x14ac:dyDescent="0.25">
      <c r="B408" s="1"/>
      <c r="C408" s="1"/>
      <c r="F408" s="2"/>
    </row>
    <row r="409" spans="2:6" ht="15.75" customHeight="1" x14ac:dyDescent="0.25">
      <c r="B409" s="1"/>
      <c r="C409" s="1"/>
      <c r="F409" s="2"/>
    </row>
    <row r="410" spans="2:6" ht="15.75" customHeight="1" x14ac:dyDescent="0.25">
      <c r="B410" s="1"/>
      <c r="C410" s="1"/>
      <c r="F410" s="2"/>
    </row>
    <row r="411" spans="2:6" ht="15.75" customHeight="1" x14ac:dyDescent="0.25">
      <c r="B411" s="1"/>
      <c r="C411" s="1"/>
      <c r="F411" s="2"/>
    </row>
    <row r="412" spans="2:6" ht="15.75" customHeight="1" x14ac:dyDescent="0.25">
      <c r="B412" s="1"/>
      <c r="C412" s="1"/>
      <c r="F412" s="2"/>
    </row>
    <row r="413" spans="2:6" ht="15.75" customHeight="1" x14ac:dyDescent="0.25">
      <c r="B413" s="1"/>
      <c r="C413" s="1"/>
      <c r="F413" s="2"/>
    </row>
    <row r="414" spans="2:6" ht="15.75" customHeight="1" x14ac:dyDescent="0.25">
      <c r="B414" s="1"/>
      <c r="C414" s="1"/>
      <c r="F414" s="2"/>
    </row>
    <row r="415" spans="2:6" ht="15.75" customHeight="1" x14ac:dyDescent="0.25">
      <c r="B415" s="1"/>
      <c r="C415" s="1"/>
      <c r="F415" s="2"/>
    </row>
    <row r="416" spans="2:6" ht="15.75" customHeight="1" x14ac:dyDescent="0.25">
      <c r="B416" s="1"/>
      <c r="C416" s="1"/>
      <c r="F416" s="2"/>
    </row>
    <row r="417" spans="2:6" ht="15.75" customHeight="1" x14ac:dyDescent="0.25">
      <c r="B417" s="1"/>
      <c r="C417" s="1"/>
      <c r="F417" s="2"/>
    </row>
    <row r="418" spans="2:6" ht="15.75" customHeight="1" x14ac:dyDescent="0.25">
      <c r="B418" s="1"/>
      <c r="C418" s="1"/>
      <c r="F418" s="2"/>
    </row>
    <row r="419" spans="2:6" ht="15.75" customHeight="1" x14ac:dyDescent="0.25">
      <c r="B419" s="1"/>
      <c r="C419" s="1"/>
      <c r="F419" s="2"/>
    </row>
    <row r="420" spans="2:6" ht="15.75" customHeight="1" x14ac:dyDescent="0.25">
      <c r="B420" s="1"/>
      <c r="C420" s="1"/>
      <c r="F420" s="2"/>
    </row>
    <row r="421" spans="2:6" ht="15.75" customHeight="1" x14ac:dyDescent="0.25">
      <c r="B421" s="1"/>
      <c r="C421" s="1"/>
      <c r="F421" s="2"/>
    </row>
    <row r="422" spans="2:6" ht="15.75" customHeight="1" x14ac:dyDescent="0.25">
      <c r="B422" s="1"/>
      <c r="C422" s="1"/>
      <c r="F422" s="2"/>
    </row>
    <row r="423" spans="2:6" ht="15.75" customHeight="1" x14ac:dyDescent="0.25">
      <c r="B423" s="1"/>
      <c r="C423" s="1"/>
      <c r="F423" s="2"/>
    </row>
    <row r="424" spans="2:6" ht="15.75" customHeight="1" x14ac:dyDescent="0.25">
      <c r="B424" s="1"/>
      <c r="C424" s="1"/>
      <c r="F424" s="2"/>
    </row>
    <row r="425" spans="2:6" ht="15.75" customHeight="1" x14ac:dyDescent="0.25">
      <c r="B425" s="1"/>
      <c r="C425" s="1"/>
      <c r="F425" s="2"/>
    </row>
    <row r="426" spans="2:6" ht="15.75" customHeight="1" x14ac:dyDescent="0.25">
      <c r="B426" s="1"/>
      <c r="C426" s="1"/>
      <c r="F426" s="2"/>
    </row>
    <row r="427" spans="2:6" ht="15.75" customHeight="1" x14ac:dyDescent="0.25">
      <c r="B427" s="1"/>
      <c r="C427" s="1"/>
      <c r="F427" s="2"/>
    </row>
    <row r="428" spans="2:6" ht="15.75" customHeight="1" x14ac:dyDescent="0.25">
      <c r="B428" s="1"/>
      <c r="C428" s="1"/>
      <c r="F428" s="2"/>
    </row>
    <row r="429" spans="2:6" ht="15.75" customHeight="1" x14ac:dyDescent="0.25">
      <c r="B429" s="1"/>
      <c r="C429" s="1"/>
      <c r="F429" s="2"/>
    </row>
    <row r="430" spans="2:6" ht="15.75" customHeight="1" x14ac:dyDescent="0.25">
      <c r="B430" s="1"/>
      <c r="C430" s="1"/>
      <c r="F430" s="2"/>
    </row>
    <row r="431" spans="2:6" ht="15.75" customHeight="1" x14ac:dyDescent="0.25">
      <c r="B431" s="1"/>
      <c r="C431" s="1"/>
      <c r="F431" s="2"/>
    </row>
    <row r="432" spans="2:6" ht="15.75" customHeight="1" x14ac:dyDescent="0.25">
      <c r="B432" s="1"/>
      <c r="C432" s="1"/>
      <c r="F432" s="2"/>
    </row>
    <row r="433" spans="2:6" ht="15.75" customHeight="1" x14ac:dyDescent="0.25">
      <c r="B433" s="1"/>
      <c r="C433" s="1"/>
      <c r="F433" s="2"/>
    </row>
    <row r="434" spans="2:6" ht="15.75" customHeight="1" x14ac:dyDescent="0.25">
      <c r="B434" s="1"/>
      <c r="C434" s="1"/>
      <c r="F434" s="2"/>
    </row>
    <row r="435" spans="2:6" ht="15.75" customHeight="1" x14ac:dyDescent="0.25">
      <c r="B435" s="1"/>
      <c r="C435" s="1"/>
      <c r="F435" s="2"/>
    </row>
    <row r="436" spans="2:6" ht="15.75" customHeight="1" x14ac:dyDescent="0.25">
      <c r="B436" s="1"/>
      <c r="C436" s="1"/>
      <c r="F436" s="2"/>
    </row>
    <row r="437" spans="2:6" ht="15.75" customHeight="1" x14ac:dyDescent="0.25">
      <c r="B437" s="1"/>
      <c r="C437" s="1"/>
      <c r="F437" s="2"/>
    </row>
    <row r="438" spans="2:6" ht="15.75" customHeight="1" x14ac:dyDescent="0.25">
      <c r="B438" s="1"/>
      <c r="C438" s="1"/>
      <c r="F438" s="2"/>
    </row>
    <row r="439" spans="2:6" ht="15.75" customHeight="1" x14ac:dyDescent="0.25">
      <c r="B439" s="1"/>
      <c r="C439" s="1"/>
      <c r="F439" s="2"/>
    </row>
    <row r="440" spans="2:6" ht="15.75" customHeight="1" x14ac:dyDescent="0.25">
      <c r="B440" s="1"/>
      <c r="C440" s="1"/>
      <c r="F440" s="2"/>
    </row>
    <row r="441" spans="2:6" ht="15.75" customHeight="1" x14ac:dyDescent="0.25">
      <c r="B441" s="1"/>
      <c r="C441" s="1"/>
      <c r="F441" s="2"/>
    </row>
    <row r="442" spans="2:6" ht="15.75" customHeight="1" x14ac:dyDescent="0.25">
      <c r="B442" s="1"/>
      <c r="C442" s="1"/>
      <c r="F442" s="2"/>
    </row>
    <row r="443" spans="2:6" ht="15.75" customHeight="1" x14ac:dyDescent="0.25">
      <c r="B443" s="1"/>
      <c r="C443" s="1"/>
      <c r="F443" s="2"/>
    </row>
    <row r="444" spans="2:6" ht="15.75" customHeight="1" x14ac:dyDescent="0.25">
      <c r="B444" s="1"/>
      <c r="C444" s="1"/>
      <c r="F444" s="2"/>
    </row>
    <row r="445" spans="2:6" ht="15.75" customHeight="1" x14ac:dyDescent="0.25">
      <c r="B445" s="1"/>
      <c r="C445" s="1"/>
      <c r="F445" s="2"/>
    </row>
    <row r="446" spans="2:6" ht="15.75" customHeight="1" x14ac:dyDescent="0.25">
      <c r="B446" s="1"/>
      <c r="C446" s="1"/>
      <c r="F446" s="2"/>
    </row>
    <row r="447" spans="2:6" ht="15.75" customHeight="1" x14ac:dyDescent="0.25">
      <c r="B447" s="1"/>
      <c r="C447" s="1"/>
      <c r="F447" s="2"/>
    </row>
    <row r="448" spans="2:6" ht="15.75" customHeight="1" x14ac:dyDescent="0.25">
      <c r="B448" s="1"/>
      <c r="C448" s="1"/>
      <c r="F448" s="2"/>
    </row>
    <row r="449" spans="2:6" ht="15.75" customHeight="1" x14ac:dyDescent="0.25">
      <c r="B449" s="1"/>
      <c r="C449" s="1"/>
      <c r="F449" s="2"/>
    </row>
    <row r="450" spans="2:6" ht="15.75" customHeight="1" x14ac:dyDescent="0.25">
      <c r="B450" s="1"/>
      <c r="C450" s="1"/>
      <c r="F450" s="2"/>
    </row>
    <row r="451" spans="2:6" ht="15.75" customHeight="1" x14ac:dyDescent="0.25">
      <c r="B451" s="1"/>
      <c r="C451" s="1"/>
      <c r="F451" s="2"/>
    </row>
    <row r="452" spans="2:6" ht="15.75" customHeight="1" x14ac:dyDescent="0.25">
      <c r="B452" s="1"/>
      <c r="C452" s="1"/>
      <c r="F452" s="2"/>
    </row>
    <row r="453" spans="2:6" ht="15.75" customHeight="1" x14ac:dyDescent="0.25">
      <c r="B453" s="1"/>
      <c r="C453" s="1"/>
      <c r="F453" s="2"/>
    </row>
    <row r="454" spans="2:6" ht="15.75" customHeight="1" x14ac:dyDescent="0.25">
      <c r="B454" s="1"/>
      <c r="C454" s="1"/>
      <c r="F454" s="2"/>
    </row>
    <row r="455" spans="2:6" ht="15.75" customHeight="1" x14ac:dyDescent="0.25">
      <c r="B455" s="1"/>
      <c r="C455" s="1"/>
      <c r="F455" s="2"/>
    </row>
    <row r="456" spans="2:6" ht="15.75" customHeight="1" x14ac:dyDescent="0.25">
      <c r="B456" s="1"/>
      <c r="C456" s="1"/>
      <c r="F456" s="2"/>
    </row>
    <row r="457" spans="2:6" ht="15.75" customHeight="1" x14ac:dyDescent="0.25">
      <c r="B457" s="1"/>
      <c r="C457" s="1"/>
      <c r="F457" s="2"/>
    </row>
    <row r="458" spans="2:6" ht="15.75" customHeight="1" x14ac:dyDescent="0.25">
      <c r="B458" s="1"/>
      <c r="C458" s="1"/>
      <c r="F458" s="2"/>
    </row>
    <row r="459" spans="2:6" ht="15.75" customHeight="1" x14ac:dyDescent="0.25">
      <c r="B459" s="1"/>
      <c r="C459" s="1"/>
      <c r="F459" s="2"/>
    </row>
    <row r="460" spans="2:6" ht="15.75" customHeight="1" x14ac:dyDescent="0.25">
      <c r="B460" s="1"/>
      <c r="C460" s="1"/>
      <c r="F460" s="2"/>
    </row>
    <row r="461" spans="2:6" ht="15.75" customHeight="1" x14ac:dyDescent="0.25">
      <c r="B461" s="1"/>
      <c r="C461" s="1"/>
      <c r="F461" s="2"/>
    </row>
    <row r="462" spans="2:6" ht="15.75" customHeight="1" x14ac:dyDescent="0.25">
      <c r="B462" s="1"/>
      <c r="C462" s="1"/>
      <c r="F462" s="2"/>
    </row>
    <row r="463" spans="2:6" ht="15.75" customHeight="1" x14ac:dyDescent="0.25">
      <c r="B463" s="1"/>
      <c r="C463" s="1"/>
      <c r="F463" s="2"/>
    </row>
    <row r="464" spans="2:6" ht="15.75" customHeight="1" x14ac:dyDescent="0.25">
      <c r="B464" s="1"/>
      <c r="C464" s="1"/>
      <c r="F464" s="2"/>
    </row>
    <row r="465" spans="2:6" ht="15.75" customHeight="1" x14ac:dyDescent="0.25">
      <c r="B465" s="1"/>
      <c r="C465" s="1"/>
      <c r="F465" s="2"/>
    </row>
    <row r="466" spans="2:6" ht="15.75" customHeight="1" x14ac:dyDescent="0.25">
      <c r="B466" s="1"/>
      <c r="C466" s="1"/>
      <c r="F466" s="2"/>
    </row>
    <row r="467" spans="2:6" ht="15.75" customHeight="1" x14ac:dyDescent="0.25">
      <c r="B467" s="1"/>
      <c r="C467" s="1"/>
      <c r="F467" s="2"/>
    </row>
    <row r="468" spans="2:6" ht="15.75" customHeight="1" x14ac:dyDescent="0.25">
      <c r="B468" s="1"/>
      <c r="C468" s="1"/>
      <c r="F468" s="2"/>
    </row>
    <row r="469" spans="2:6" ht="15.75" customHeight="1" x14ac:dyDescent="0.25">
      <c r="B469" s="1"/>
      <c r="C469" s="1"/>
      <c r="F469" s="2"/>
    </row>
    <row r="470" spans="2:6" ht="15.75" customHeight="1" x14ac:dyDescent="0.25">
      <c r="B470" s="1"/>
      <c r="C470" s="1"/>
      <c r="F470" s="2"/>
    </row>
    <row r="471" spans="2:6" ht="15.75" customHeight="1" x14ac:dyDescent="0.25">
      <c r="B471" s="1"/>
      <c r="C471" s="1"/>
      <c r="F471" s="2"/>
    </row>
    <row r="472" spans="2:6" ht="15.75" customHeight="1" x14ac:dyDescent="0.25">
      <c r="B472" s="1"/>
      <c r="C472" s="1"/>
      <c r="F472" s="2"/>
    </row>
    <row r="473" spans="2:6" ht="15.75" customHeight="1" x14ac:dyDescent="0.25">
      <c r="B473" s="1"/>
      <c r="C473" s="1"/>
      <c r="F473" s="2"/>
    </row>
    <row r="474" spans="2:6" ht="15.75" customHeight="1" x14ac:dyDescent="0.25">
      <c r="B474" s="1"/>
      <c r="C474" s="1"/>
      <c r="F474" s="2"/>
    </row>
    <row r="475" spans="2:6" ht="15.75" customHeight="1" x14ac:dyDescent="0.25">
      <c r="B475" s="1"/>
      <c r="C475" s="1"/>
      <c r="F475" s="2"/>
    </row>
    <row r="476" spans="2:6" ht="15.75" customHeight="1" x14ac:dyDescent="0.25">
      <c r="B476" s="1"/>
      <c r="C476" s="1"/>
      <c r="F476" s="2"/>
    </row>
    <row r="477" spans="2:6" ht="15.75" customHeight="1" x14ac:dyDescent="0.25">
      <c r="B477" s="1"/>
      <c r="C477" s="1"/>
      <c r="F477" s="2"/>
    </row>
    <row r="478" spans="2:6" ht="15.75" customHeight="1" x14ac:dyDescent="0.25">
      <c r="B478" s="1"/>
      <c r="C478" s="1"/>
      <c r="F478" s="2"/>
    </row>
    <row r="479" spans="2:6" ht="15.75" customHeight="1" x14ac:dyDescent="0.25">
      <c r="B479" s="1"/>
      <c r="C479" s="1"/>
      <c r="F479" s="2"/>
    </row>
    <row r="480" spans="2:6" ht="15.75" customHeight="1" x14ac:dyDescent="0.25">
      <c r="B480" s="1"/>
      <c r="C480" s="1"/>
      <c r="F480" s="2"/>
    </row>
    <row r="481" spans="2:6" ht="15.75" customHeight="1" x14ac:dyDescent="0.25">
      <c r="B481" s="1"/>
      <c r="C481" s="1"/>
      <c r="F481" s="2"/>
    </row>
    <row r="482" spans="2:6" ht="15.75" customHeight="1" x14ac:dyDescent="0.25">
      <c r="B482" s="1"/>
      <c r="C482" s="1"/>
      <c r="F482" s="2"/>
    </row>
    <row r="483" spans="2:6" ht="15.75" customHeight="1" x14ac:dyDescent="0.25">
      <c r="B483" s="1"/>
      <c r="C483" s="1"/>
      <c r="F483" s="2"/>
    </row>
    <row r="484" spans="2:6" ht="15.75" customHeight="1" x14ac:dyDescent="0.25">
      <c r="B484" s="1"/>
      <c r="C484" s="1"/>
      <c r="F484" s="2"/>
    </row>
    <row r="485" spans="2:6" ht="15.75" customHeight="1" x14ac:dyDescent="0.25">
      <c r="B485" s="1"/>
      <c r="C485" s="1"/>
      <c r="F485" s="2"/>
    </row>
    <row r="486" spans="2:6" ht="15.75" customHeight="1" x14ac:dyDescent="0.25">
      <c r="B486" s="1"/>
      <c r="C486" s="1"/>
      <c r="F486" s="2"/>
    </row>
    <row r="487" spans="2:6" ht="15.75" customHeight="1" x14ac:dyDescent="0.25">
      <c r="B487" s="1"/>
      <c r="C487" s="1"/>
      <c r="F487" s="2"/>
    </row>
    <row r="488" spans="2:6" ht="15.75" customHeight="1" x14ac:dyDescent="0.25">
      <c r="B488" s="1"/>
      <c r="C488" s="1"/>
      <c r="F488" s="2"/>
    </row>
    <row r="489" spans="2:6" ht="15.75" customHeight="1" x14ac:dyDescent="0.25">
      <c r="B489" s="1"/>
      <c r="C489" s="1"/>
      <c r="F489" s="2"/>
    </row>
    <row r="490" spans="2:6" ht="15.75" customHeight="1" x14ac:dyDescent="0.25">
      <c r="B490" s="1"/>
      <c r="C490" s="1"/>
      <c r="F490" s="2"/>
    </row>
    <row r="491" spans="2:6" ht="15.75" customHeight="1" x14ac:dyDescent="0.25">
      <c r="B491" s="1"/>
      <c r="C491" s="1"/>
      <c r="F491" s="2"/>
    </row>
    <row r="492" spans="2:6" ht="15.75" customHeight="1" x14ac:dyDescent="0.25">
      <c r="B492" s="1"/>
      <c r="C492" s="1"/>
      <c r="F492" s="2"/>
    </row>
    <row r="493" spans="2:6" ht="15.75" customHeight="1" x14ac:dyDescent="0.25">
      <c r="B493" s="1"/>
      <c r="C493" s="1"/>
      <c r="F493" s="2"/>
    </row>
    <row r="494" spans="2:6" ht="15.75" customHeight="1" x14ac:dyDescent="0.25">
      <c r="B494" s="1"/>
      <c r="C494" s="1"/>
      <c r="F494" s="2"/>
    </row>
    <row r="495" spans="2:6" ht="15.75" customHeight="1" x14ac:dyDescent="0.25">
      <c r="B495" s="1"/>
      <c r="C495" s="1"/>
      <c r="F495" s="2"/>
    </row>
    <row r="496" spans="2:6" ht="15.75" customHeight="1" x14ac:dyDescent="0.25">
      <c r="B496" s="1"/>
      <c r="C496" s="1"/>
      <c r="F496" s="2"/>
    </row>
    <row r="497" spans="2:6" ht="15.75" customHeight="1" x14ac:dyDescent="0.25">
      <c r="B497" s="1"/>
      <c r="C497" s="1"/>
      <c r="F497" s="2"/>
    </row>
    <row r="498" spans="2:6" ht="15.75" customHeight="1" x14ac:dyDescent="0.25">
      <c r="B498" s="1"/>
      <c r="C498" s="1"/>
      <c r="F498" s="2"/>
    </row>
    <row r="499" spans="2:6" ht="15.75" customHeight="1" x14ac:dyDescent="0.25">
      <c r="B499" s="1"/>
      <c r="C499" s="1"/>
      <c r="F499" s="2"/>
    </row>
    <row r="500" spans="2:6" ht="15.75" customHeight="1" x14ac:dyDescent="0.25">
      <c r="B500" s="1"/>
      <c r="C500" s="1"/>
      <c r="F500" s="2"/>
    </row>
    <row r="501" spans="2:6" ht="15.75" customHeight="1" x14ac:dyDescent="0.25">
      <c r="B501" s="1"/>
      <c r="C501" s="1"/>
      <c r="F501" s="2"/>
    </row>
    <row r="502" spans="2:6" ht="15.75" customHeight="1" x14ac:dyDescent="0.25">
      <c r="B502" s="1"/>
      <c r="C502" s="1"/>
      <c r="F502" s="2"/>
    </row>
    <row r="503" spans="2:6" ht="15.75" customHeight="1" x14ac:dyDescent="0.25">
      <c r="B503" s="1"/>
      <c r="C503" s="1"/>
      <c r="F503" s="2"/>
    </row>
    <row r="504" spans="2:6" ht="15.75" customHeight="1" x14ac:dyDescent="0.25">
      <c r="B504" s="1"/>
      <c r="C504" s="1"/>
      <c r="F504" s="2"/>
    </row>
    <row r="505" spans="2:6" ht="15.75" customHeight="1" x14ac:dyDescent="0.25">
      <c r="B505" s="1"/>
      <c r="C505" s="1"/>
      <c r="F505" s="2"/>
    </row>
    <row r="506" spans="2:6" ht="15.75" customHeight="1" x14ac:dyDescent="0.25">
      <c r="B506" s="1"/>
      <c r="C506" s="1"/>
      <c r="F506" s="2"/>
    </row>
    <row r="507" spans="2:6" ht="15.75" customHeight="1" x14ac:dyDescent="0.25">
      <c r="B507" s="1"/>
      <c r="C507" s="1"/>
      <c r="F507" s="2"/>
    </row>
    <row r="508" spans="2:6" ht="15.75" customHeight="1" x14ac:dyDescent="0.25">
      <c r="B508" s="1"/>
      <c r="C508" s="1"/>
      <c r="F508" s="2"/>
    </row>
    <row r="509" spans="2:6" ht="15.75" customHeight="1" x14ac:dyDescent="0.25">
      <c r="B509" s="1"/>
      <c r="C509" s="1"/>
      <c r="F509" s="2"/>
    </row>
    <row r="510" spans="2:6" ht="15.75" customHeight="1" x14ac:dyDescent="0.25">
      <c r="B510" s="1"/>
      <c r="C510" s="1"/>
      <c r="F510" s="2"/>
    </row>
    <row r="511" spans="2:6" ht="15.75" customHeight="1" x14ac:dyDescent="0.25">
      <c r="B511" s="1"/>
      <c r="C511" s="1"/>
      <c r="F511" s="2"/>
    </row>
    <row r="512" spans="2:6" ht="15.75" customHeight="1" x14ac:dyDescent="0.25">
      <c r="B512" s="1"/>
      <c r="C512" s="1"/>
      <c r="F512" s="2"/>
    </row>
    <row r="513" spans="2:6" ht="15.75" customHeight="1" x14ac:dyDescent="0.25">
      <c r="B513" s="1"/>
      <c r="C513" s="1"/>
      <c r="F513" s="2"/>
    </row>
    <row r="514" spans="2:6" ht="15.75" customHeight="1" x14ac:dyDescent="0.25">
      <c r="B514" s="1"/>
      <c r="C514" s="1"/>
      <c r="F514" s="2"/>
    </row>
    <row r="515" spans="2:6" ht="15.75" customHeight="1" x14ac:dyDescent="0.25">
      <c r="B515" s="1"/>
      <c r="C515" s="1"/>
      <c r="F515" s="2"/>
    </row>
    <row r="516" spans="2:6" ht="15.75" customHeight="1" x14ac:dyDescent="0.25">
      <c r="B516" s="1"/>
      <c r="C516" s="1"/>
      <c r="F516" s="2"/>
    </row>
    <row r="517" spans="2:6" ht="15.75" customHeight="1" x14ac:dyDescent="0.25">
      <c r="B517" s="1"/>
      <c r="C517" s="1"/>
      <c r="F517" s="2"/>
    </row>
    <row r="518" spans="2:6" ht="15.75" customHeight="1" x14ac:dyDescent="0.25">
      <c r="B518" s="1"/>
      <c r="C518" s="1"/>
      <c r="F518" s="2"/>
    </row>
    <row r="519" spans="2:6" ht="15.75" customHeight="1" x14ac:dyDescent="0.25">
      <c r="B519" s="1"/>
      <c r="C519" s="1"/>
      <c r="F519" s="2"/>
    </row>
    <row r="520" spans="2:6" ht="15.75" customHeight="1" x14ac:dyDescent="0.25">
      <c r="B520" s="1"/>
      <c r="C520" s="1"/>
      <c r="F520" s="2"/>
    </row>
    <row r="521" spans="2:6" ht="15.75" customHeight="1" x14ac:dyDescent="0.25">
      <c r="B521" s="1"/>
      <c r="C521" s="1"/>
      <c r="F521" s="2"/>
    </row>
    <row r="522" spans="2:6" ht="15.75" customHeight="1" x14ac:dyDescent="0.25">
      <c r="B522" s="1"/>
      <c r="C522" s="1"/>
      <c r="F522" s="2"/>
    </row>
    <row r="523" spans="2:6" ht="15.75" customHeight="1" x14ac:dyDescent="0.25">
      <c r="B523" s="1"/>
      <c r="C523" s="1"/>
      <c r="F523" s="2"/>
    </row>
    <row r="524" spans="2:6" ht="15.75" customHeight="1" x14ac:dyDescent="0.25">
      <c r="B524" s="1"/>
      <c r="C524" s="1"/>
      <c r="F524" s="2"/>
    </row>
    <row r="525" spans="2:6" ht="15.75" customHeight="1" x14ac:dyDescent="0.25">
      <c r="B525" s="1"/>
      <c r="C525" s="1"/>
      <c r="F525" s="2"/>
    </row>
    <row r="526" spans="2:6" ht="15.75" customHeight="1" x14ac:dyDescent="0.25">
      <c r="B526" s="1"/>
      <c r="C526" s="1"/>
      <c r="F526" s="2"/>
    </row>
    <row r="527" spans="2:6" ht="15.75" customHeight="1" x14ac:dyDescent="0.25">
      <c r="B527" s="1"/>
      <c r="C527" s="1"/>
      <c r="F527" s="2"/>
    </row>
    <row r="528" spans="2:6" ht="15.75" customHeight="1" x14ac:dyDescent="0.25">
      <c r="B528" s="1"/>
      <c r="C528" s="1"/>
      <c r="F528" s="2"/>
    </row>
    <row r="529" spans="2:6" ht="15.75" customHeight="1" x14ac:dyDescent="0.25">
      <c r="B529" s="1"/>
      <c r="C529" s="1"/>
      <c r="F529" s="2"/>
    </row>
    <row r="530" spans="2:6" ht="15.75" customHeight="1" x14ac:dyDescent="0.25">
      <c r="B530" s="1"/>
      <c r="C530" s="1"/>
      <c r="F530" s="2"/>
    </row>
    <row r="531" spans="2:6" ht="15.75" customHeight="1" x14ac:dyDescent="0.25">
      <c r="B531" s="1"/>
      <c r="C531" s="1"/>
      <c r="F531" s="2"/>
    </row>
    <row r="532" spans="2:6" ht="15.75" customHeight="1" x14ac:dyDescent="0.25">
      <c r="B532" s="1"/>
      <c r="C532" s="1"/>
      <c r="F532" s="2"/>
    </row>
    <row r="533" spans="2:6" ht="15.75" customHeight="1" x14ac:dyDescent="0.25">
      <c r="B533" s="1"/>
      <c r="C533" s="1"/>
      <c r="F533" s="2"/>
    </row>
    <row r="534" spans="2:6" ht="15.75" customHeight="1" x14ac:dyDescent="0.25">
      <c r="B534" s="1"/>
      <c r="C534" s="1"/>
      <c r="F534" s="2"/>
    </row>
    <row r="535" spans="2:6" ht="15.75" customHeight="1" x14ac:dyDescent="0.25">
      <c r="B535" s="1"/>
      <c r="C535" s="1"/>
      <c r="F535" s="2"/>
    </row>
    <row r="536" spans="2:6" ht="15.75" customHeight="1" x14ac:dyDescent="0.25">
      <c r="B536" s="1"/>
      <c r="C536" s="1"/>
      <c r="F536" s="2"/>
    </row>
    <row r="537" spans="2:6" ht="15.75" customHeight="1" x14ac:dyDescent="0.25">
      <c r="B537" s="1"/>
      <c r="C537" s="1"/>
      <c r="F537" s="2"/>
    </row>
    <row r="538" spans="2:6" ht="15.75" customHeight="1" x14ac:dyDescent="0.25">
      <c r="B538" s="1"/>
      <c r="C538" s="1"/>
      <c r="F538" s="2"/>
    </row>
    <row r="539" spans="2:6" ht="15.75" customHeight="1" x14ac:dyDescent="0.25">
      <c r="B539" s="1"/>
      <c r="C539" s="1"/>
      <c r="F539" s="2"/>
    </row>
    <row r="540" spans="2:6" ht="15.75" customHeight="1" x14ac:dyDescent="0.25">
      <c r="B540" s="1"/>
      <c r="C540" s="1"/>
      <c r="F540" s="2"/>
    </row>
    <row r="541" spans="2:6" ht="15.75" customHeight="1" x14ac:dyDescent="0.25">
      <c r="B541" s="1"/>
      <c r="C541" s="1"/>
      <c r="F541" s="2"/>
    </row>
    <row r="542" spans="2:6" ht="15.75" customHeight="1" x14ac:dyDescent="0.25">
      <c r="B542" s="1"/>
      <c r="C542" s="1"/>
      <c r="F542" s="2"/>
    </row>
    <row r="543" spans="2:6" ht="15.75" customHeight="1" x14ac:dyDescent="0.25">
      <c r="B543" s="1"/>
      <c r="C543" s="1"/>
      <c r="F543" s="2"/>
    </row>
    <row r="544" spans="2:6" ht="15.75" customHeight="1" x14ac:dyDescent="0.25">
      <c r="B544" s="1"/>
      <c r="C544" s="1"/>
      <c r="F544" s="2"/>
    </row>
    <row r="545" spans="2:6" ht="15.75" customHeight="1" x14ac:dyDescent="0.25">
      <c r="B545" s="1"/>
      <c r="C545" s="1"/>
      <c r="F545" s="2"/>
    </row>
    <row r="546" spans="2:6" ht="15.75" customHeight="1" x14ac:dyDescent="0.25">
      <c r="B546" s="1"/>
      <c r="C546" s="1"/>
      <c r="F546" s="2"/>
    </row>
    <row r="547" spans="2:6" ht="15.75" customHeight="1" x14ac:dyDescent="0.25">
      <c r="B547" s="1"/>
      <c r="C547" s="1"/>
      <c r="F547" s="2"/>
    </row>
    <row r="548" spans="2:6" ht="15.75" customHeight="1" x14ac:dyDescent="0.25">
      <c r="B548" s="1"/>
      <c r="C548" s="1"/>
      <c r="F548" s="2"/>
    </row>
    <row r="549" spans="2:6" ht="15.75" customHeight="1" x14ac:dyDescent="0.25">
      <c r="B549" s="1"/>
      <c r="C549" s="1"/>
      <c r="F549" s="2"/>
    </row>
    <row r="550" spans="2:6" ht="15.75" customHeight="1" x14ac:dyDescent="0.25">
      <c r="B550" s="1"/>
      <c r="C550" s="1"/>
      <c r="F550" s="2"/>
    </row>
    <row r="551" spans="2:6" ht="15.75" customHeight="1" x14ac:dyDescent="0.25">
      <c r="B551" s="1"/>
      <c r="C551" s="1"/>
      <c r="F551" s="2"/>
    </row>
    <row r="552" spans="2:6" ht="15.75" customHeight="1" x14ac:dyDescent="0.25">
      <c r="B552" s="1"/>
      <c r="C552" s="1"/>
      <c r="F552" s="2"/>
    </row>
    <row r="553" spans="2:6" ht="15.75" customHeight="1" x14ac:dyDescent="0.25">
      <c r="B553" s="1"/>
      <c r="C553" s="1"/>
      <c r="F553" s="2"/>
    </row>
    <row r="554" spans="2:6" ht="15.75" customHeight="1" x14ac:dyDescent="0.25">
      <c r="B554" s="1"/>
      <c r="C554" s="1"/>
      <c r="F554" s="2"/>
    </row>
    <row r="555" spans="2:6" ht="15.75" customHeight="1" x14ac:dyDescent="0.25">
      <c r="B555" s="1"/>
      <c r="C555" s="1"/>
      <c r="F555" s="2"/>
    </row>
    <row r="556" spans="2:6" ht="15.75" customHeight="1" x14ac:dyDescent="0.25">
      <c r="B556" s="1"/>
      <c r="C556" s="1"/>
      <c r="F556" s="2"/>
    </row>
    <row r="557" spans="2:6" ht="15.75" customHeight="1" x14ac:dyDescent="0.25">
      <c r="B557" s="1"/>
      <c r="C557" s="1"/>
      <c r="F557" s="2"/>
    </row>
    <row r="558" spans="2:6" ht="15.75" customHeight="1" x14ac:dyDescent="0.25">
      <c r="B558" s="1"/>
      <c r="C558" s="1"/>
      <c r="F558" s="2"/>
    </row>
    <row r="559" spans="2:6" ht="15.75" customHeight="1" x14ac:dyDescent="0.25">
      <c r="B559" s="1"/>
      <c r="C559" s="1"/>
      <c r="F559" s="2"/>
    </row>
    <row r="560" spans="2:6" ht="15.75" customHeight="1" x14ac:dyDescent="0.25">
      <c r="B560" s="1"/>
      <c r="C560" s="1"/>
      <c r="F560" s="2"/>
    </row>
    <row r="561" spans="2:6" ht="15.75" customHeight="1" x14ac:dyDescent="0.25">
      <c r="B561" s="1"/>
      <c r="C561" s="1"/>
      <c r="F561" s="2"/>
    </row>
    <row r="562" spans="2:6" ht="15.75" customHeight="1" x14ac:dyDescent="0.25">
      <c r="B562" s="1"/>
      <c r="C562" s="1"/>
      <c r="F562" s="2"/>
    </row>
    <row r="563" spans="2:6" ht="15.75" customHeight="1" x14ac:dyDescent="0.25">
      <c r="B563" s="1"/>
      <c r="C563" s="1"/>
      <c r="F563" s="2"/>
    </row>
    <row r="564" spans="2:6" ht="15.75" customHeight="1" x14ac:dyDescent="0.25">
      <c r="B564" s="1"/>
      <c r="C564" s="1"/>
      <c r="F564" s="2"/>
    </row>
    <row r="565" spans="2:6" ht="15.75" customHeight="1" x14ac:dyDescent="0.25">
      <c r="B565" s="1"/>
      <c r="C565" s="1"/>
      <c r="F565" s="2"/>
    </row>
    <row r="566" spans="2:6" ht="15.75" customHeight="1" x14ac:dyDescent="0.25">
      <c r="B566" s="1"/>
      <c r="C566" s="1"/>
      <c r="F566" s="2"/>
    </row>
    <row r="567" spans="2:6" ht="15.75" customHeight="1" x14ac:dyDescent="0.25">
      <c r="B567" s="1"/>
      <c r="C567" s="1"/>
      <c r="F567" s="2"/>
    </row>
    <row r="568" spans="2:6" ht="15.75" customHeight="1" x14ac:dyDescent="0.25">
      <c r="B568" s="1"/>
      <c r="C568" s="1"/>
      <c r="F568" s="2"/>
    </row>
    <row r="569" spans="2:6" ht="15.75" customHeight="1" x14ac:dyDescent="0.25">
      <c r="B569" s="1"/>
      <c r="C569" s="1"/>
      <c r="F569" s="2"/>
    </row>
    <row r="570" spans="2:6" ht="15.75" customHeight="1" x14ac:dyDescent="0.25">
      <c r="B570" s="1"/>
      <c r="C570" s="1"/>
      <c r="F570" s="2"/>
    </row>
    <row r="571" spans="2:6" ht="15.75" customHeight="1" x14ac:dyDescent="0.25">
      <c r="B571" s="1"/>
      <c r="C571" s="1"/>
      <c r="F571" s="2"/>
    </row>
    <row r="572" spans="2:6" ht="15.75" customHeight="1" x14ac:dyDescent="0.25">
      <c r="B572" s="1"/>
      <c r="C572" s="1"/>
      <c r="F572" s="2"/>
    </row>
    <row r="573" spans="2:6" ht="15.75" customHeight="1" x14ac:dyDescent="0.25">
      <c r="B573" s="1"/>
      <c r="C573" s="1"/>
      <c r="F573" s="2"/>
    </row>
    <row r="574" spans="2:6" ht="15.75" customHeight="1" x14ac:dyDescent="0.25">
      <c r="B574" s="1"/>
      <c r="C574" s="1"/>
      <c r="F574" s="2"/>
    </row>
    <row r="575" spans="2:6" ht="15.75" customHeight="1" x14ac:dyDescent="0.25">
      <c r="B575" s="1"/>
      <c r="C575" s="1"/>
      <c r="F575" s="2"/>
    </row>
    <row r="576" spans="2:6" ht="15.75" customHeight="1" x14ac:dyDescent="0.25">
      <c r="B576" s="1"/>
      <c r="C576" s="1"/>
      <c r="F576" s="2"/>
    </row>
    <row r="577" spans="2:6" ht="15.75" customHeight="1" x14ac:dyDescent="0.25">
      <c r="B577" s="1"/>
      <c r="C577" s="1"/>
      <c r="F577" s="2"/>
    </row>
    <row r="578" spans="2:6" ht="15.75" customHeight="1" x14ac:dyDescent="0.25">
      <c r="B578" s="1"/>
      <c r="C578" s="1"/>
      <c r="F578" s="2"/>
    </row>
    <row r="579" spans="2:6" ht="15.75" customHeight="1" x14ac:dyDescent="0.25">
      <c r="B579" s="1"/>
      <c r="C579" s="1"/>
      <c r="F579" s="2"/>
    </row>
    <row r="580" spans="2:6" ht="15.75" customHeight="1" x14ac:dyDescent="0.25">
      <c r="B580" s="1"/>
      <c r="C580" s="1"/>
      <c r="F580" s="2"/>
    </row>
    <row r="581" spans="2:6" ht="15.75" customHeight="1" x14ac:dyDescent="0.25">
      <c r="B581" s="1"/>
      <c r="C581" s="1"/>
      <c r="F581" s="2"/>
    </row>
    <row r="582" spans="2:6" ht="15.75" customHeight="1" x14ac:dyDescent="0.25">
      <c r="B582" s="1"/>
      <c r="C582" s="1"/>
      <c r="F582" s="2"/>
    </row>
    <row r="583" spans="2:6" ht="15.75" customHeight="1" x14ac:dyDescent="0.25">
      <c r="B583" s="1"/>
      <c r="C583" s="1"/>
      <c r="F583" s="2"/>
    </row>
    <row r="584" spans="2:6" ht="15.75" customHeight="1" x14ac:dyDescent="0.25">
      <c r="B584" s="1"/>
      <c r="C584" s="1"/>
      <c r="F584" s="2"/>
    </row>
    <row r="585" spans="2:6" ht="15.75" customHeight="1" x14ac:dyDescent="0.25">
      <c r="B585" s="1"/>
      <c r="C585" s="1"/>
      <c r="F585" s="2"/>
    </row>
    <row r="586" spans="2:6" ht="15.75" customHeight="1" x14ac:dyDescent="0.25">
      <c r="B586" s="1"/>
      <c r="C586" s="1"/>
      <c r="F586" s="2"/>
    </row>
    <row r="587" spans="2:6" ht="15.75" customHeight="1" x14ac:dyDescent="0.25">
      <c r="B587" s="1"/>
      <c r="C587" s="1"/>
      <c r="F587" s="2"/>
    </row>
    <row r="588" spans="2:6" ht="15.75" customHeight="1" x14ac:dyDescent="0.25">
      <c r="B588" s="1"/>
      <c r="C588" s="1"/>
      <c r="F588" s="2"/>
    </row>
    <row r="589" spans="2:6" ht="15.75" customHeight="1" x14ac:dyDescent="0.25">
      <c r="B589" s="1"/>
      <c r="C589" s="1"/>
      <c r="F589" s="2"/>
    </row>
    <row r="590" spans="2:6" ht="15.75" customHeight="1" x14ac:dyDescent="0.25">
      <c r="B590" s="1"/>
      <c r="C590" s="1"/>
      <c r="F590" s="2"/>
    </row>
    <row r="591" spans="2:6" ht="15.75" customHeight="1" x14ac:dyDescent="0.25">
      <c r="B591" s="1"/>
      <c r="C591" s="1"/>
      <c r="F591" s="2"/>
    </row>
    <row r="592" spans="2:6" ht="15.75" customHeight="1" x14ac:dyDescent="0.25">
      <c r="B592" s="1"/>
      <c r="C592" s="1"/>
      <c r="F592" s="2"/>
    </row>
    <row r="593" spans="2:6" ht="15.75" customHeight="1" x14ac:dyDescent="0.25">
      <c r="B593" s="1"/>
      <c r="C593" s="1"/>
      <c r="F593" s="2"/>
    </row>
    <row r="594" spans="2:6" ht="15.75" customHeight="1" x14ac:dyDescent="0.25">
      <c r="B594" s="1"/>
      <c r="C594" s="1"/>
      <c r="F594" s="2"/>
    </row>
    <row r="595" spans="2:6" ht="15.75" customHeight="1" x14ac:dyDescent="0.25">
      <c r="B595" s="1"/>
      <c r="C595" s="1"/>
      <c r="F595" s="2"/>
    </row>
    <row r="596" spans="2:6" ht="15.75" customHeight="1" x14ac:dyDescent="0.25">
      <c r="B596" s="1"/>
      <c r="C596" s="1"/>
      <c r="F596" s="2"/>
    </row>
    <row r="597" spans="2:6" ht="15.75" customHeight="1" x14ac:dyDescent="0.25">
      <c r="B597" s="1"/>
      <c r="C597" s="1"/>
      <c r="F597" s="2"/>
    </row>
    <row r="598" spans="2:6" ht="15.75" customHeight="1" x14ac:dyDescent="0.25">
      <c r="B598" s="1"/>
      <c r="C598" s="1"/>
      <c r="F598" s="2"/>
    </row>
    <row r="599" spans="2:6" ht="15.75" customHeight="1" x14ac:dyDescent="0.25">
      <c r="B599" s="1"/>
      <c r="C599" s="1"/>
      <c r="F599" s="2"/>
    </row>
    <row r="600" spans="2:6" ht="15.75" customHeight="1" x14ac:dyDescent="0.25">
      <c r="B600" s="1"/>
      <c r="C600" s="1"/>
      <c r="F600" s="2"/>
    </row>
    <row r="601" spans="2:6" ht="15.75" customHeight="1" x14ac:dyDescent="0.25">
      <c r="B601" s="1"/>
      <c r="C601" s="1"/>
      <c r="F601" s="2"/>
    </row>
    <row r="602" spans="2:6" ht="15.75" customHeight="1" x14ac:dyDescent="0.25">
      <c r="B602" s="1"/>
      <c r="C602" s="1"/>
      <c r="F602" s="2"/>
    </row>
    <row r="603" spans="2:6" ht="15.75" customHeight="1" x14ac:dyDescent="0.25">
      <c r="B603" s="1"/>
      <c r="C603" s="1"/>
      <c r="F603" s="2"/>
    </row>
    <row r="604" spans="2:6" ht="15.75" customHeight="1" x14ac:dyDescent="0.25">
      <c r="B604" s="1"/>
      <c r="C604" s="1"/>
      <c r="F604" s="2"/>
    </row>
    <row r="605" spans="2:6" ht="15.75" customHeight="1" x14ac:dyDescent="0.25">
      <c r="B605" s="1"/>
      <c r="C605" s="1"/>
      <c r="F605" s="2"/>
    </row>
    <row r="606" spans="2:6" ht="15.75" customHeight="1" x14ac:dyDescent="0.25">
      <c r="B606" s="1"/>
      <c r="C606" s="1"/>
      <c r="F606" s="2"/>
    </row>
    <row r="607" spans="2:6" ht="15.75" customHeight="1" x14ac:dyDescent="0.25">
      <c r="B607" s="1"/>
      <c r="C607" s="1"/>
      <c r="F607" s="2"/>
    </row>
    <row r="608" spans="2:6" ht="15.75" customHeight="1" x14ac:dyDescent="0.25">
      <c r="B608" s="1"/>
      <c r="C608" s="1"/>
      <c r="F608" s="2"/>
    </row>
    <row r="609" spans="2:6" ht="15.75" customHeight="1" x14ac:dyDescent="0.25">
      <c r="B609" s="1"/>
      <c r="C609" s="1"/>
      <c r="F609" s="2"/>
    </row>
    <row r="610" spans="2:6" ht="15.75" customHeight="1" x14ac:dyDescent="0.25">
      <c r="B610" s="1"/>
      <c r="C610" s="1"/>
      <c r="F610" s="2"/>
    </row>
    <row r="611" spans="2:6" ht="15.75" customHeight="1" x14ac:dyDescent="0.25">
      <c r="B611" s="1"/>
      <c r="C611" s="1"/>
      <c r="F611" s="2"/>
    </row>
    <row r="612" spans="2:6" ht="15.75" customHeight="1" x14ac:dyDescent="0.25">
      <c r="B612" s="1"/>
      <c r="C612" s="1"/>
      <c r="F612" s="2"/>
    </row>
    <row r="613" spans="2:6" ht="15.75" customHeight="1" x14ac:dyDescent="0.25">
      <c r="B613" s="1"/>
      <c r="C613" s="1"/>
      <c r="F613" s="2"/>
    </row>
    <row r="614" spans="2:6" ht="15.75" customHeight="1" x14ac:dyDescent="0.25">
      <c r="B614" s="1"/>
      <c r="C614" s="1"/>
      <c r="F614" s="2"/>
    </row>
    <row r="615" spans="2:6" ht="15.75" customHeight="1" x14ac:dyDescent="0.25">
      <c r="B615" s="1"/>
      <c r="C615" s="1"/>
      <c r="F615" s="2"/>
    </row>
    <row r="616" spans="2:6" ht="15.75" customHeight="1" x14ac:dyDescent="0.25">
      <c r="B616" s="1"/>
      <c r="C616" s="1"/>
      <c r="F616" s="2"/>
    </row>
    <row r="617" spans="2:6" ht="15.75" customHeight="1" x14ac:dyDescent="0.25">
      <c r="B617" s="1"/>
      <c r="C617" s="1"/>
      <c r="F617" s="2"/>
    </row>
    <row r="618" spans="2:6" ht="15.75" customHeight="1" x14ac:dyDescent="0.25">
      <c r="B618" s="1"/>
      <c r="C618" s="1"/>
      <c r="F618" s="2"/>
    </row>
    <row r="619" spans="2:6" ht="15.75" customHeight="1" x14ac:dyDescent="0.25">
      <c r="B619" s="1"/>
      <c r="C619" s="1"/>
      <c r="F619" s="2"/>
    </row>
    <row r="620" spans="2:6" ht="15.75" customHeight="1" x14ac:dyDescent="0.25">
      <c r="B620" s="1"/>
      <c r="C620" s="1"/>
      <c r="F620" s="2"/>
    </row>
    <row r="621" spans="2:6" ht="15.75" customHeight="1" x14ac:dyDescent="0.25">
      <c r="B621" s="1"/>
      <c r="C621" s="1"/>
      <c r="F621" s="2"/>
    </row>
    <row r="622" spans="2:6" ht="15.75" customHeight="1" x14ac:dyDescent="0.25">
      <c r="B622" s="1"/>
      <c r="C622" s="1"/>
      <c r="F622" s="2"/>
    </row>
    <row r="623" spans="2:6" ht="15.75" customHeight="1" x14ac:dyDescent="0.25">
      <c r="B623" s="1"/>
      <c r="C623" s="1"/>
      <c r="F623" s="2"/>
    </row>
    <row r="624" spans="2:6" ht="15.75" customHeight="1" x14ac:dyDescent="0.25">
      <c r="B624" s="1"/>
      <c r="C624" s="1"/>
      <c r="F624" s="2"/>
    </row>
    <row r="625" spans="2:6" ht="15.75" customHeight="1" x14ac:dyDescent="0.25">
      <c r="B625" s="1"/>
      <c r="C625" s="1"/>
      <c r="F625" s="2"/>
    </row>
    <row r="626" spans="2:6" ht="15.75" customHeight="1" x14ac:dyDescent="0.25">
      <c r="B626" s="1"/>
      <c r="C626" s="1"/>
      <c r="F626" s="2"/>
    </row>
    <row r="627" spans="2:6" ht="15.75" customHeight="1" x14ac:dyDescent="0.25">
      <c r="B627" s="1"/>
      <c r="C627" s="1"/>
      <c r="F627" s="2"/>
    </row>
    <row r="628" spans="2:6" ht="15.75" customHeight="1" x14ac:dyDescent="0.25">
      <c r="B628" s="1"/>
      <c r="C628" s="1"/>
      <c r="F628" s="2"/>
    </row>
    <row r="629" spans="2:6" ht="15.75" customHeight="1" x14ac:dyDescent="0.25">
      <c r="B629" s="1"/>
      <c r="C629" s="1"/>
      <c r="F629" s="2"/>
    </row>
    <row r="630" spans="2:6" ht="15.75" customHeight="1" x14ac:dyDescent="0.25">
      <c r="B630" s="1"/>
      <c r="C630" s="1"/>
      <c r="F630" s="2"/>
    </row>
    <row r="631" spans="2:6" ht="15.75" customHeight="1" x14ac:dyDescent="0.25">
      <c r="B631" s="1"/>
      <c r="C631" s="1"/>
      <c r="F631" s="2"/>
    </row>
    <row r="632" spans="2:6" ht="15.75" customHeight="1" x14ac:dyDescent="0.25">
      <c r="B632" s="1"/>
      <c r="C632" s="1"/>
      <c r="F632" s="2"/>
    </row>
    <row r="633" spans="2:6" ht="15.75" customHeight="1" x14ac:dyDescent="0.25">
      <c r="B633" s="1"/>
      <c r="C633" s="1"/>
      <c r="F633" s="2"/>
    </row>
    <row r="634" spans="2:6" ht="15.75" customHeight="1" x14ac:dyDescent="0.25">
      <c r="B634" s="1"/>
      <c r="C634" s="1"/>
      <c r="F634" s="2"/>
    </row>
    <row r="635" spans="2:6" ht="15.75" customHeight="1" x14ac:dyDescent="0.25">
      <c r="B635" s="1"/>
      <c r="C635" s="1"/>
      <c r="F635" s="2"/>
    </row>
    <row r="636" spans="2:6" ht="15.75" customHeight="1" x14ac:dyDescent="0.25">
      <c r="B636" s="1"/>
      <c r="C636" s="1"/>
      <c r="F636" s="2"/>
    </row>
    <row r="637" spans="2:6" ht="15.75" customHeight="1" x14ac:dyDescent="0.25">
      <c r="B637" s="1"/>
      <c r="C637" s="1"/>
      <c r="F637" s="2"/>
    </row>
    <row r="638" spans="2:6" ht="15.75" customHeight="1" x14ac:dyDescent="0.25">
      <c r="B638" s="1"/>
      <c r="C638" s="1"/>
      <c r="F638" s="2"/>
    </row>
    <row r="639" spans="2:6" ht="15.75" customHeight="1" x14ac:dyDescent="0.25">
      <c r="B639" s="1"/>
      <c r="C639" s="1"/>
      <c r="F639" s="2"/>
    </row>
    <row r="640" spans="2:6" ht="15.75" customHeight="1" x14ac:dyDescent="0.25">
      <c r="B640" s="1"/>
      <c r="C640" s="1"/>
      <c r="F640" s="2"/>
    </row>
    <row r="641" spans="2:6" ht="15.75" customHeight="1" x14ac:dyDescent="0.25">
      <c r="B641" s="1"/>
      <c r="C641" s="1"/>
      <c r="F641" s="2"/>
    </row>
    <row r="642" spans="2:6" ht="15.75" customHeight="1" x14ac:dyDescent="0.25">
      <c r="B642" s="1"/>
      <c r="C642" s="1"/>
      <c r="F642" s="2"/>
    </row>
    <row r="643" spans="2:6" ht="15.75" customHeight="1" x14ac:dyDescent="0.25">
      <c r="B643" s="1"/>
      <c r="C643" s="1"/>
      <c r="F643" s="2"/>
    </row>
    <row r="644" spans="2:6" ht="15.75" customHeight="1" x14ac:dyDescent="0.25">
      <c r="B644" s="1"/>
      <c r="C644" s="1"/>
      <c r="F644" s="2"/>
    </row>
    <row r="645" spans="2:6" ht="15.75" customHeight="1" x14ac:dyDescent="0.25">
      <c r="B645" s="1"/>
      <c r="C645" s="1"/>
      <c r="F645" s="2"/>
    </row>
    <row r="646" spans="2:6" ht="15.75" customHeight="1" x14ac:dyDescent="0.25">
      <c r="B646" s="1"/>
      <c r="C646" s="1"/>
      <c r="F646" s="2"/>
    </row>
    <row r="647" spans="2:6" ht="15.75" customHeight="1" x14ac:dyDescent="0.25">
      <c r="B647" s="1"/>
      <c r="C647" s="1"/>
      <c r="F647" s="2"/>
    </row>
    <row r="648" spans="2:6" ht="15.75" customHeight="1" x14ac:dyDescent="0.25">
      <c r="B648" s="1"/>
      <c r="C648" s="1"/>
      <c r="F648" s="2"/>
    </row>
    <row r="649" spans="2:6" ht="15.75" customHeight="1" x14ac:dyDescent="0.25">
      <c r="B649" s="1"/>
      <c r="C649" s="1"/>
      <c r="F649" s="2"/>
    </row>
    <row r="650" spans="2:6" ht="15.75" customHeight="1" x14ac:dyDescent="0.25">
      <c r="B650" s="1"/>
      <c r="C650" s="1"/>
      <c r="F650" s="2"/>
    </row>
    <row r="651" spans="2:6" ht="15.75" customHeight="1" x14ac:dyDescent="0.25">
      <c r="B651" s="1"/>
      <c r="C651" s="1"/>
      <c r="F651" s="2"/>
    </row>
    <row r="652" spans="2:6" ht="15.75" customHeight="1" x14ac:dyDescent="0.25">
      <c r="B652" s="1"/>
      <c r="C652" s="1"/>
      <c r="F652" s="2"/>
    </row>
    <row r="653" spans="2:6" ht="15.75" customHeight="1" x14ac:dyDescent="0.25">
      <c r="B653" s="1"/>
      <c r="C653" s="1"/>
      <c r="F653" s="2"/>
    </row>
    <row r="654" spans="2:6" ht="15.75" customHeight="1" x14ac:dyDescent="0.25">
      <c r="B654" s="1"/>
      <c r="C654" s="1"/>
      <c r="F654" s="2"/>
    </row>
    <row r="655" spans="2:6" ht="15.75" customHeight="1" x14ac:dyDescent="0.25">
      <c r="B655" s="1"/>
      <c r="C655" s="1"/>
      <c r="F655" s="2"/>
    </row>
    <row r="656" spans="2:6" ht="15.75" customHeight="1" x14ac:dyDescent="0.25">
      <c r="B656" s="1"/>
      <c r="C656" s="1"/>
      <c r="F656" s="2"/>
    </row>
    <row r="657" spans="2:6" ht="15.75" customHeight="1" x14ac:dyDescent="0.25">
      <c r="B657" s="1"/>
      <c r="C657" s="1"/>
      <c r="F657" s="2"/>
    </row>
    <row r="658" spans="2:6" ht="15.75" customHeight="1" x14ac:dyDescent="0.25">
      <c r="B658" s="1"/>
      <c r="C658" s="1"/>
      <c r="F658" s="2"/>
    </row>
    <row r="659" spans="2:6" ht="15.75" customHeight="1" x14ac:dyDescent="0.25">
      <c r="B659" s="1"/>
      <c r="C659" s="1"/>
      <c r="F659" s="2"/>
    </row>
    <row r="660" spans="2:6" ht="15.75" customHeight="1" x14ac:dyDescent="0.25">
      <c r="B660" s="1"/>
      <c r="C660" s="1"/>
      <c r="F660" s="2"/>
    </row>
    <row r="661" spans="2:6" ht="15.75" customHeight="1" x14ac:dyDescent="0.25">
      <c r="B661" s="1"/>
      <c r="C661" s="1"/>
      <c r="F661" s="2"/>
    </row>
    <row r="662" spans="2:6" ht="15.75" customHeight="1" x14ac:dyDescent="0.25">
      <c r="B662" s="1"/>
      <c r="C662" s="1"/>
      <c r="F662" s="2"/>
    </row>
    <row r="663" spans="2:6" ht="15.75" customHeight="1" x14ac:dyDescent="0.25">
      <c r="B663" s="1"/>
      <c r="C663" s="1"/>
      <c r="F663" s="2"/>
    </row>
    <row r="664" spans="2:6" ht="15.75" customHeight="1" x14ac:dyDescent="0.25">
      <c r="B664" s="1"/>
      <c r="C664" s="1"/>
      <c r="F664" s="2"/>
    </row>
    <row r="665" spans="2:6" ht="15.75" customHeight="1" x14ac:dyDescent="0.25">
      <c r="B665" s="1"/>
      <c r="C665" s="1"/>
      <c r="F665" s="2"/>
    </row>
    <row r="666" spans="2:6" ht="15.75" customHeight="1" x14ac:dyDescent="0.25">
      <c r="B666" s="1"/>
      <c r="C666" s="1"/>
      <c r="F666" s="2"/>
    </row>
    <row r="667" spans="2:6" ht="15.75" customHeight="1" x14ac:dyDescent="0.25">
      <c r="B667" s="1"/>
      <c r="C667" s="1"/>
      <c r="F667" s="2"/>
    </row>
    <row r="668" spans="2:6" ht="15.75" customHeight="1" x14ac:dyDescent="0.25">
      <c r="B668" s="1"/>
      <c r="C668" s="1"/>
      <c r="F668" s="2"/>
    </row>
    <row r="669" spans="2:6" ht="15.75" customHeight="1" x14ac:dyDescent="0.25">
      <c r="B669" s="1"/>
      <c r="C669" s="1"/>
      <c r="F669" s="2"/>
    </row>
    <row r="670" spans="2:6" ht="15.75" customHeight="1" x14ac:dyDescent="0.25">
      <c r="B670" s="1"/>
      <c r="C670" s="1"/>
      <c r="F670" s="2"/>
    </row>
    <row r="671" spans="2:6" ht="15.75" customHeight="1" x14ac:dyDescent="0.25">
      <c r="B671" s="1"/>
      <c r="C671" s="1"/>
      <c r="F671" s="2"/>
    </row>
    <row r="672" spans="2:6" ht="15.75" customHeight="1" x14ac:dyDescent="0.25">
      <c r="B672" s="1"/>
      <c r="C672" s="1"/>
      <c r="F672" s="2"/>
    </row>
    <row r="673" spans="2:6" ht="15.75" customHeight="1" x14ac:dyDescent="0.25">
      <c r="B673" s="1"/>
      <c r="C673" s="1"/>
      <c r="F673" s="2"/>
    </row>
    <row r="674" spans="2:6" ht="15.75" customHeight="1" x14ac:dyDescent="0.25">
      <c r="B674" s="1"/>
      <c r="C674" s="1"/>
      <c r="F674" s="2"/>
    </row>
    <row r="675" spans="2:6" ht="15.75" customHeight="1" x14ac:dyDescent="0.25">
      <c r="B675" s="1"/>
      <c r="C675" s="1"/>
      <c r="F675" s="2"/>
    </row>
    <row r="676" spans="2:6" ht="15.75" customHeight="1" x14ac:dyDescent="0.25">
      <c r="B676" s="1"/>
      <c r="C676" s="1"/>
      <c r="F676" s="2"/>
    </row>
    <row r="677" spans="2:6" ht="15.75" customHeight="1" x14ac:dyDescent="0.25">
      <c r="B677" s="1"/>
      <c r="C677" s="1"/>
      <c r="F677" s="2"/>
    </row>
    <row r="678" spans="2:6" ht="15.75" customHeight="1" x14ac:dyDescent="0.25">
      <c r="B678" s="1"/>
      <c r="C678" s="1"/>
      <c r="F678" s="2"/>
    </row>
    <row r="679" spans="2:6" ht="15.75" customHeight="1" x14ac:dyDescent="0.25">
      <c r="B679" s="1"/>
      <c r="C679" s="1"/>
      <c r="F679" s="2"/>
    </row>
    <row r="680" spans="2:6" ht="15.75" customHeight="1" x14ac:dyDescent="0.25">
      <c r="B680" s="1"/>
      <c r="C680" s="1"/>
      <c r="F680" s="2"/>
    </row>
    <row r="681" spans="2:6" ht="15.75" customHeight="1" x14ac:dyDescent="0.25">
      <c r="B681" s="1"/>
      <c r="C681" s="1"/>
      <c r="F681" s="2"/>
    </row>
    <row r="682" spans="2:6" ht="15.75" customHeight="1" x14ac:dyDescent="0.25">
      <c r="B682" s="1"/>
      <c r="C682" s="1"/>
      <c r="F682" s="2"/>
    </row>
    <row r="683" spans="2:6" ht="15.75" customHeight="1" x14ac:dyDescent="0.25">
      <c r="B683" s="1"/>
      <c r="C683" s="1"/>
      <c r="F683" s="2"/>
    </row>
    <row r="684" spans="2:6" ht="15.75" customHeight="1" x14ac:dyDescent="0.25">
      <c r="B684" s="1"/>
      <c r="C684" s="1"/>
      <c r="F684" s="2"/>
    </row>
    <row r="685" spans="2:6" ht="15.75" customHeight="1" x14ac:dyDescent="0.25">
      <c r="B685" s="1"/>
      <c r="C685" s="1"/>
      <c r="F685" s="2"/>
    </row>
    <row r="686" spans="2:6" ht="15.75" customHeight="1" x14ac:dyDescent="0.25">
      <c r="B686" s="1"/>
      <c r="C686" s="1"/>
      <c r="F686" s="2"/>
    </row>
    <row r="687" spans="2:6" ht="15.75" customHeight="1" x14ac:dyDescent="0.25">
      <c r="B687" s="1"/>
      <c r="C687" s="1"/>
      <c r="F687" s="2"/>
    </row>
    <row r="688" spans="2:6" ht="15.75" customHeight="1" x14ac:dyDescent="0.25">
      <c r="B688" s="1"/>
      <c r="C688" s="1"/>
      <c r="F688" s="2"/>
    </row>
    <row r="689" spans="2:6" ht="15.75" customHeight="1" x14ac:dyDescent="0.25">
      <c r="B689" s="1"/>
      <c r="C689" s="1"/>
      <c r="F689" s="2"/>
    </row>
    <row r="690" spans="2:6" ht="15.75" customHeight="1" x14ac:dyDescent="0.25">
      <c r="B690" s="1"/>
      <c r="C690" s="1"/>
      <c r="F690" s="2"/>
    </row>
    <row r="691" spans="2:6" ht="15.75" customHeight="1" x14ac:dyDescent="0.25">
      <c r="B691" s="1"/>
      <c r="C691" s="1"/>
      <c r="F691" s="2"/>
    </row>
    <row r="692" spans="2:6" ht="15.75" customHeight="1" x14ac:dyDescent="0.25">
      <c r="B692" s="1"/>
      <c r="C692" s="1"/>
      <c r="F692" s="2"/>
    </row>
    <row r="693" spans="2:6" ht="15.75" customHeight="1" x14ac:dyDescent="0.25">
      <c r="B693" s="1"/>
      <c r="C693" s="1"/>
      <c r="F693" s="2"/>
    </row>
    <row r="694" spans="2:6" ht="15.75" customHeight="1" x14ac:dyDescent="0.25">
      <c r="B694" s="1"/>
      <c r="C694" s="1"/>
      <c r="F694" s="2"/>
    </row>
    <row r="695" spans="2:6" ht="15.75" customHeight="1" x14ac:dyDescent="0.25">
      <c r="B695" s="1"/>
      <c r="C695" s="1"/>
      <c r="F695" s="2"/>
    </row>
    <row r="696" spans="2:6" ht="15.75" customHeight="1" x14ac:dyDescent="0.25">
      <c r="B696" s="1"/>
      <c r="C696" s="1"/>
      <c r="F696" s="2"/>
    </row>
    <row r="697" spans="2:6" ht="15.75" customHeight="1" x14ac:dyDescent="0.25">
      <c r="B697" s="1"/>
      <c r="C697" s="1"/>
      <c r="F697" s="2"/>
    </row>
    <row r="698" spans="2:6" ht="15.75" customHeight="1" x14ac:dyDescent="0.25">
      <c r="B698" s="1"/>
      <c r="C698" s="1"/>
      <c r="F698" s="2"/>
    </row>
    <row r="699" spans="2:6" ht="15.75" customHeight="1" x14ac:dyDescent="0.25">
      <c r="B699" s="1"/>
      <c r="C699" s="1"/>
      <c r="F699" s="2"/>
    </row>
    <row r="700" spans="2:6" ht="15.75" customHeight="1" x14ac:dyDescent="0.25">
      <c r="B700" s="1"/>
      <c r="C700" s="1"/>
      <c r="F700" s="2"/>
    </row>
    <row r="701" spans="2:6" ht="15.75" customHeight="1" x14ac:dyDescent="0.25">
      <c r="B701" s="1"/>
      <c r="C701" s="1"/>
      <c r="F701" s="2"/>
    </row>
    <row r="702" spans="2:6" ht="15.75" customHeight="1" x14ac:dyDescent="0.25">
      <c r="B702" s="1"/>
      <c r="C702" s="1"/>
      <c r="F702" s="2"/>
    </row>
    <row r="703" spans="2:6" ht="15.75" customHeight="1" x14ac:dyDescent="0.25">
      <c r="B703" s="1"/>
      <c r="C703" s="1"/>
      <c r="F703" s="2"/>
    </row>
    <row r="704" spans="2:6" ht="15.75" customHeight="1" x14ac:dyDescent="0.25">
      <c r="B704" s="1"/>
      <c r="C704" s="1"/>
      <c r="F704" s="2"/>
    </row>
    <row r="705" spans="2:6" ht="15.75" customHeight="1" x14ac:dyDescent="0.25">
      <c r="B705" s="1"/>
      <c r="C705" s="1"/>
      <c r="F705" s="2"/>
    </row>
    <row r="706" spans="2:6" ht="15.75" customHeight="1" x14ac:dyDescent="0.25">
      <c r="B706" s="1"/>
      <c r="C706" s="1"/>
      <c r="F706" s="2"/>
    </row>
    <row r="707" spans="2:6" ht="15.75" customHeight="1" x14ac:dyDescent="0.25">
      <c r="B707" s="1"/>
      <c r="C707" s="1"/>
      <c r="F707" s="2"/>
    </row>
    <row r="708" spans="2:6" ht="15.75" customHeight="1" x14ac:dyDescent="0.25">
      <c r="B708" s="1"/>
      <c r="C708" s="1"/>
      <c r="F708" s="2"/>
    </row>
    <row r="709" spans="2:6" ht="15.75" customHeight="1" x14ac:dyDescent="0.25">
      <c r="B709" s="1"/>
      <c r="C709" s="1"/>
      <c r="F709" s="2"/>
    </row>
    <row r="710" spans="2:6" ht="15.75" customHeight="1" x14ac:dyDescent="0.25">
      <c r="B710" s="1"/>
      <c r="C710" s="1"/>
      <c r="F710" s="2"/>
    </row>
    <row r="711" spans="2:6" ht="15.75" customHeight="1" x14ac:dyDescent="0.25">
      <c r="B711" s="1"/>
      <c r="C711" s="1"/>
      <c r="F711" s="2"/>
    </row>
    <row r="712" spans="2:6" ht="15.75" customHeight="1" x14ac:dyDescent="0.25">
      <c r="B712" s="1"/>
      <c r="C712" s="1"/>
      <c r="F712" s="2"/>
    </row>
    <row r="713" spans="2:6" ht="15.75" customHeight="1" x14ac:dyDescent="0.25">
      <c r="B713" s="1"/>
      <c r="C713" s="1"/>
      <c r="F713" s="2"/>
    </row>
    <row r="714" spans="2:6" ht="15.75" customHeight="1" x14ac:dyDescent="0.25">
      <c r="B714" s="1"/>
      <c r="C714" s="1"/>
      <c r="F714" s="2"/>
    </row>
    <row r="715" spans="2:6" ht="15.75" customHeight="1" x14ac:dyDescent="0.25">
      <c r="B715" s="1"/>
      <c r="C715" s="1"/>
      <c r="F715" s="2"/>
    </row>
    <row r="716" spans="2:6" ht="15.75" customHeight="1" x14ac:dyDescent="0.25">
      <c r="B716" s="1"/>
      <c r="C716" s="1"/>
      <c r="F716" s="2"/>
    </row>
    <row r="717" spans="2:6" ht="15.75" customHeight="1" x14ac:dyDescent="0.25">
      <c r="B717" s="1"/>
      <c r="C717" s="1"/>
      <c r="F717" s="2"/>
    </row>
    <row r="718" spans="2:6" ht="15.75" customHeight="1" x14ac:dyDescent="0.25">
      <c r="B718" s="1"/>
      <c r="C718" s="1"/>
      <c r="F718" s="2"/>
    </row>
    <row r="719" spans="2:6" ht="15.75" customHeight="1" x14ac:dyDescent="0.25">
      <c r="B719" s="1"/>
      <c r="C719" s="1"/>
      <c r="F719" s="2"/>
    </row>
    <row r="720" spans="2:6" ht="15.75" customHeight="1" x14ac:dyDescent="0.25">
      <c r="B720" s="1"/>
      <c r="C720" s="1"/>
      <c r="F720" s="2"/>
    </row>
    <row r="721" spans="2:6" ht="15.75" customHeight="1" x14ac:dyDescent="0.25">
      <c r="B721" s="1"/>
      <c r="C721" s="1"/>
      <c r="F721" s="2"/>
    </row>
    <row r="722" spans="2:6" ht="15.75" customHeight="1" x14ac:dyDescent="0.25">
      <c r="B722" s="1"/>
      <c r="C722" s="1"/>
      <c r="F722" s="2"/>
    </row>
    <row r="723" spans="2:6" ht="15.75" customHeight="1" x14ac:dyDescent="0.25">
      <c r="B723" s="1"/>
      <c r="C723" s="1"/>
      <c r="F723" s="2"/>
    </row>
    <row r="724" spans="2:6" ht="15.75" customHeight="1" x14ac:dyDescent="0.25">
      <c r="B724" s="1"/>
      <c r="C724" s="1"/>
      <c r="F724" s="2"/>
    </row>
    <row r="725" spans="2:6" ht="15.75" customHeight="1" x14ac:dyDescent="0.25">
      <c r="B725" s="1"/>
      <c r="C725" s="1"/>
      <c r="F725" s="2"/>
    </row>
    <row r="726" spans="2:6" ht="15.75" customHeight="1" x14ac:dyDescent="0.25">
      <c r="B726" s="1"/>
      <c r="C726" s="1"/>
      <c r="F726" s="2"/>
    </row>
    <row r="727" spans="2:6" ht="15.75" customHeight="1" x14ac:dyDescent="0.25">
      <c r="B727" s="1"/>
      <c r="C727" s="1"/>
      <c r="F727" s="2"/>
    </row>
    <row r="728" spans="2:6" ht="15.75" customHeight="1" x14ac:dyDescent="0.25">
      <c r="B728" s="1"/>
      <c r="C728" s="1"/>
      <c r="F728" s="2"/>
    </row>
    <row r="729" spans="2:6" ht="15.75" customHeight="1" x14ac:dyDescent="0.25">
      <c r="B729" s="1"/>
      <c r="C729" s="1"/>
      <c r="F729" s="2"/>
    </row>
    <row r="730" spans="2:6" ht="15.75" customHeight="1" x14ac:dyDescent="0.25">
      <c r="B730" s="1"/>
      <c r="C730" s="1"/>
      <c r="F730" s="2"/>
    </row>
    <row r="731" spans="2:6" ht="15.75" customHeight="1" x14ac:dyDescent="0.25">
      <c r="B731" s="1"/>
      <c r="C731" s="1"/>
      <c r="F731" s="2"/>
    </row>
    <row r="732" spans="2:6" ht="15.75" customHeight="1" x14ac:dyDescent="0.25">
      <c r="B732" s="1"/>
      <c r="C732" s="1"/>
      <c r="F732" s="2"/>
    </row>
    <row r="733" spans="2:6" ht="15.75" customHeight="1" x14ac:dyDescent="0.25">
      <c r="B733" s="1"/>
      <c r="C733" s="1"/>
      <c r="F733" s="2"/>
    </row>
    <row r="734" spans="2:6" ht="15.75" customHeight="1" x14ac:dyDescent="0.25">
      <c r="B734" s="1"/>
      <c r="C734" s="1"/>
      <c r="F734" s="2"/>
    </row>
    <row r="735" spans="2:6" ht="15.75" customHeight="1" x14ac:dyDescent="0.25">
      <c r="B735" s="1"/>
      <c r="C735" s="1"/>
      <c r="F735" s="2"/>
    </row>
    <row r="736" spans="2:6" ht="15.75" customHeight="1" x14ac:dyDescent="0.25">
      <c r="B736" s="1"/>
      <c r="C736" s="1"/>
      <c r="F736" s="2"/>
    </row>
    <row r="737" spans="2:6" ht="15.75" customHeight="1" x14ac:dyDescent="0.25">
      <c r="B737" s="1"/>
      <c r="C737" s="1"/>
      <c r="F737" s="2"/>
    </row>
    <row r="738" spans="2:6" ht="15.75" customHeight="1" x14ac:dyDescent="0.25">
      <c r="B738" s="1"/>
      <c r="C738" s="1"/>
      <c r="F738" s="2"/>
    </row>
    <row r="739" spans="2:6" ht="15.75" customHeight="1" x14ac:dyDescent="0.25">
      <c r="B739" s="1"/>
      <c r="C739" s="1"/>
      <c r="F739" s="2"/>
    </row>
    <row r="740" spans="2:6" ht="15.75" customHeight="1" x14ac:dyDescent="0.25">
      <c r="B740" s="1"/>
      <c r="C740" s="1"/>
      <c r="F740" s="2"/>
    </row>
    <row r="741" spans="2:6" ht="15.75" customHeight="1" x14ac:dyDescent="0.25">
      <c r="B741" s="1"/>
      <c r="C741" s="1"/>
      <c r="F741" s="2"/>
    </row>
    <row r="742" spans="2:6" ht="15.75" customHeight="1" x14ac:dyDescent="0.25">
      <c r="B742" s="1"/>
      <c r="C742" s="1"/>
      <c r="F742" s="2"/>
    </row>
    <row r="743" spans="2:6" ht="15.75" customHeight="1" x14ac:dyDescent="0.25">
      <c r="B743" s="1"/>
      <c r="C743" s="1"/>
      <c r="F743" s="2"/>
    </row>
    <row r="744" spans="2:6" ht="15.75" customHeight="1" x14ac:dyDescent="0.25">
      <c r="B744" s="1"/>
      <c r="C744" s="1"/>
      <c r="F744" s="2"/>
    </row>
    <row r="745" spans="2:6" ht="15.75" customHeight="1" x14ac:dyDescent="0.25">
      <c r="B745" s="1"/>
      <c r="C745" s="1"/>
      <c r="F745" s="2"/>
    </row>
    <row r="746" spans="2:6" ht="15.75" customHeight="1" x14ac:dyDescent="0.25">
      <c r="B746" s="1"/>
      <c r="C746" s="1"/>
      <c r="F746" s="2"/>
    </row>
    <row r="747" spans="2:6" ht="15.75" customHeight="1" x14ac:dyDescent="0.25">
      <c r="B747" s="1"/>
      <c r="C747" s="1"/>
      <c r="F747" s="2"/>
    </row>
    <row r="748" spans="2:6" ht="15.75" customHeight="1" x14ac:dyDescent="0.25">
      <c r="B748" s="1"/>
      <c r="C748" s="1"/>
      <c r="F748" s="2"/>
    </row>
    <row r="749" spans="2:6" ht="15.75" customHeight="1" x14ac:dyDescent="0.25">
      <c r="B749" s="1"/>
      <c r="C749" s="1"/>
      <c r="F749" s="2"/>
    </row>
    <row r="750" spans="2:6" ht="15.75" customHeight="1" x14ac:dyDescent="0.25">
      <c r="B750" s="1"/>
      <c r="C750" s="1"/>
      <c r="F750" s="2"/>
    </row>
    <row r="751" spans="2:6" ht="15.75" customHeight="1" x14ac:dyDescent="0.25">
      <c r="B751" s="1"/>
      <c r="C751" s="1"/>
      <c r="F751" s="2"/>
    </row>
    <row r="752" spans="2:6" ht="15.75" customHeight="1" x14ac:dyDescent="0.25">
      <c r="B752" s="1"/>
      <c r="C752" s="1"/>
      <c r="F752" s="2"/>
    </row>
    <row r="753" spans="2:6" ht="15.75" customHeight="1" x14ac:dyDescent="0.25">
      <c r="B753" s="1"/>
      <c r="C753" s="1"/>
      <c r="F753" s="2"/>
    </row>
    <row r="754" spans="2:6" ht="15.75" customHeight="1" x14ac:dyDescent="0.25">
      <c r="B754" s="1"/>
      <c r="C754" s="1"/>
      <c r="F754" s="2"/>
    </row>
    <row r="755" spans="2:6" ht="15.75" customHeight="1" x14ac:dyDescent="0.25">
      <c r="B755" s="1"/>
      <c r="C755" s="1"/>
      <c r="F755" s="2"/>
    </row>
    <row r="756" spans="2:6" ht="15.75" customHeight="1" x14ac:dyDescent="0.25">
      <c r="B756" s="1"/>
      <c r="C756" s="1"/>
      <c r="F756" s="2"/>
    </row>
    <row r="757" spans="2:6" ht="15.75" customHeight="1" x14ac:dyDescent="0.25">
      <c r="B757" s="1"/>
      <c r="C757" s="1"/>
      <c r="F757" s="2"/>
    </row>
    <row r="758" spans="2:6" ht="15.75" customHeight="1" x14ac:dyDescent="0.25">
      <c r="B758" s="1"/>
      <c r="C758" s="1"/>
      <c r="F758" s="2"/>
    </row>
    <row r="759" spans="2:6" ht="15.75" customHeight="1" x14ac:dyDescent="0.25">
      <c r="B759" s="1"/>
      <c r="C759" s="1"/>
      <c r="F759" s="2"/>
    </row>
    <row r="760" spans="2:6" ht="15.75" customHeight="1" x14ac:dyDescent="0.25">
      <c r="B760" s="1"/>
      <c r="C760" s="1"/>
      <c r="F760" s="2"/>
    </row>
    <row r="761" spans="2:6" ht="15.75" customHeight="1" x14ac:dyDescent="0.25">
      <c r="B761" s="1"/>
      <c r="C761" s="1"/>
      <c r="F761" s="2"/>
    </row>
    <row r="762" spans="2:6" ht="15.75" customHeight="1" x14ac:dyDescent="0.25">
      <c r="B762" s="1"/>
      <c r="C762" s="1"/>
      <c r="F762" s="2"/>
    </row>
    <row r="763" spans="2:6" ht="15.75" customHeight="1" x14ac:dyDescent="0.25">
      <c r="B763" s="1"/>
      <c r="C763" s="1"/>
      <c r="F763" s="2"/>
    </row>
    <row r="764" spans="2:6" ht="15.75" customHeight="1" x14ac:dyDescent="0.25">
      <c r="B764" s="1"/>
      <c r="C764" s="1"/>
      <c r="F764" s="2"/>
    </row>
    <row r="765" spans="2:6" ht="15.75" customHeight="1" x14ac:dyDescent="0.25">
      <c r="B765" s="1"/>
      <c r="C765" s="1"/>
      <c r="F765" s="2"/>
    </row>
    <row r="766" spans="2:6" ht="15.75" customHeight="1" x14ac:dyDescent="0.25">
      <c r="B766" s="1"/>
      <c r="C766" s="1"/>
      <c r="F766" s="2"/>
    </row>
    <row r="767" spans="2:6" ht="15.75" customHeight="1" x14ac:dyDescent="0.25">
      <c r="B767" s="1"/>
      <c r="C767" s="1"/>
      <c r="F767" s="2"/>
    </row>
    <row r="768" spans="2:6" ht="15.75" customHeight="1" x14ac:dyDescent="0.25">
      <c r="B768" s="1"/>
      <c r="C768" s="1"/>
      <c r="F768" s="2"/>
    </row>
    <row r="769" spans="2:6" ht="15.75" customHeight="1" x14ac:dyDescent="0.25">
      <c r="B769" s="1"/>
      <c r="C769" s="1"/>
      <c r="F769" s="2"/>
    </row>
    <row r="770" spans="2:6" ht="15.75" customHeight="1" x14ac:dyDescent="0.25">
      <c r="B770" s="1"/>
      <c r="C770" s="1"/>
      <c r="F770" s="2"/>
    </row>
    <row r="771" spans="2:6" ht="15.75" customHeight="1" x14ac:dyDescent="0.25">
      <c r="B771" s="1"/>
      <c r="C771" s="1"/>
      <c r="F771" s="2"/>
    </row>
    <row r="772" spans="2:6" ht="15.75" customHeight="1" x14ac:dyDescent="0.25">
      <c r="B772" s="1"/>
      <c r="C772" s="1"/>
      <c r="F772" s="2"/>
    </row>
    <row r="773" spans="2:6" ht="15.75" customHeight="1" x14ac:dyDescent="0.25">
      <c r="B773" s="1"/>
      <c r="C773" s="1"/>
      <c r="F773" s="2"/>
    </row>
    <row r="774" spans="2:6" ht="15.75" customHeight="1" x14ac:dyDescent="0.25">
      <c r="B774" s="1"/>
      <c r="C774" s="1"/>
      <c r="F774" s="2"/>
    </row>
    <row r="775" spans="2:6" ht="15.75" customHeight="1" x14ac:dyDescent="0.25">
      <c r="B775" s="1"/>
      <c r="C775" s="1"/>
      <c r="F775" s="2"/>
    </row>
    <row r="776" spans="2:6" ht="15.75" customHeight="1" x14ac:dyDescent="0.25">
      <c r="B776" s="1"/>
      <c r="C776" s="1"/>
      <c r="F776" s="2"/>
    </row>
    <row r="777" spans="2:6" ht="15.75" customHeight="1" x14ac:dyDescent="0.25">
      <c r="B777" s="1"/>
      <c r="C777" s="1"/>
      <c r="F777" s="2"/>
    </row>
    <row r="778" spans="2:6" ht="15.75" customHeight="1" x14ac:dyDescent="0.25">
      <c r="B778" s="1"/>
      <c r="C778" s="1"/>
      <c r="F778" s="2"/>
    </row>
    <row r="779" spans="2:6" ht="15.75" customHeight="1" x14ac:dyDescent="0.25">
      <c r="B779" s="1"/>
      <c r="C779" s="1"/>
      <c r="F779" s="2"/>
    </row>
    <row r="780" spans="2:6" ht="15.75" customHeight="1" x14ac:dyDescent="0.25">
      <c r="B780" s="1"/>
      <c r="C780" s="1"/>
      <c r="F780" s="2"/>
    </row>
    <row r="781" spans="2:6" ht="15.75" customHeight="1" x14ac:dyDescent="0.25">
      <c r="B781" s="1"/>
      <c r="C781" s="1"/>
      <c r="F781" s="2"/>
    </row>
    <row r="782" spans="2:6" ht="15.75" customHeight="1" x14ac:dyDescent="0.25">
      <c r="B782" s="1"/>
      <c r="C782" s="1"/>
      <c r="F782" s="2"/>
    </row>
    <row r="783" spans="2:6" ht="15.75" customHeight="1" x14ac:dyDescent="0.25">
      <c r="B783" s="1"/>
      <c r="C783" s="1"/>
      <c r="F783" s="2"/>
    </row>
    <row r="784" spans="2:6" ht="15.75" customHeight="1" x14ac:dyDescent="0.25">
      <c r="B784" s="1"/>
      <c r="C784" s="1"/>
      <c r="F784" s="2"/>
    </row>
    <row r="785" spans="2:6" ht="15.75" customHeight="1" x14ac:dyDescent="0.25">
      <c r="B785" s="1"/>
      <c r="C785" s="1"/>
      <c r="F785" s="2"/>
    </row>
    <row r="786" spans="2:6" ht="15.75" customHeight="1" x14ac:dyDescent="0.25">
      <c r="B786" s="1"/>
      <c r="C786" s="1"/>
      <c r="F786" s="2"/>
    </row>
    <row r="787" spans="2:6" ht="15.75" customHeight="1" x14ac:dyDescent="0.25">
      <c r="B787" s="1"/>
      <c r="C787" s="1"/>
      <c r="F787" s="2"/>
    </row>
    <row r="788" spans="2:6" ht="15.75" customHeight="1" x14ac:dyDescent="0.25">
      <c r="B788" s="1"/>
      <c r="C788" s="1"/>
      <c r="F788" s="2"/>
    </row>
    <row r="789" spans="2:6" ht="15.75" customHeight="1" x14ac:dyDescent="0.25">
      <c r="B789" s="1"/>
      <c r="C789" s="1"/>
      <c r="F789" s="2"/>
    </row>
    <row r="790" spans="2:6" ht="15.75" customHeight="1" x14ac:dyDescent="0.25">
      <c r="B790" s="1"/>
      <c r="C790" s="1"/>
      <c r="F790" s="2"/>
    </row>
    <row r="791" spans="2:6" ht="15.75" customHeight="1" x14ac:dyDescent="0.25">
      <c r="B791" s="1"/>
      <c r="C791" s="1"/>
      <c r="F791" s="2"/>
    </row>
    <row r="792" spans="2:6" ht="15.75" customHeight="1" x14ac:dyDescent="0.25">
      <c r="B792" s="1"/>
      <c r="C792" s="1"/>
      <c r="F792" s="2"/>
    </row>
    <row r="793" spans="2:6" ht="15.75" customHeight="1" x14ac:dyDescent="0.25">
      <c r="B793" s="1"/>
      <c r="C793" s="1"/>
      <c r="F793" s="2"/>
    </row>
    <row r="794" spans="2:6" ht="15.75" customHeight="1" x14ac:dyDescent="0.25">
      <c r="B794" s="1"/>
      <c r="C794" s="1"/>
      <c r="F794" s="2"/>
    </row>
    <row r="795" spans="2:6" ht="15.75" customHeight="1" x14ac:dyDescent="0.25">
      <c r="B795" s="1"/>
      <c r="C795" s="1"/>
      <c r="F795" s="2"/>
    </row>
    <row r="796" spans="2:6" ht="15.75" customHeight="1" x14ac:dyDescent="0.25">
      <c r="B796" s="1"/>
      <c r="C796" s="1"/>
      <c r="F796" s="2"/>
    </row>
    <row r="797" spans="2:6" ht="15.75" customHeight="1" x14ac:dyDescent="0.25">
      <c r="B797" s="1"/>
      <c r="C797" s="1"/>
      <c r="F797" s="2"/>
    </row>
    <row r="798" spans="2:6" ht="15.75" customHeight="1" x14ac:dyDescent="0.25">
      <c r="B798" s="1"/>
      <c r="C798" s="1"/>
      <c r="F798" s="2"/>
    </row>
    <row r="799" spans="2:6" ht="15.75" customHeight="1" x14ac:dyDescent="0.25">
      <c r="B799" s="1"/>
      <c r="C799" s="1"/>
      <c r="F799" s="2"/>
    </row>
    <row r="800" spans="2:6" ht="15.75" customHeight="1" x14ac:dyDescent="0.25">
      <c r="B800" s="1"/>
      <c r="C800" s="1"/>
      <c r="F800" s="2"/>
    </row>
    <row r="801" spans="2:6" ht="15.75" customHeight="1" x14ac:dyDescent="0.25">
      <c r="B801" s="1"/>
      <c r="C801" s="1"/>
      <c r="F801" s="2"/>
    </row>
    <row r="802" spans="2:6" ht="15.75" customHeight="1" x14ac:dyDescent="0.25">
      <c r="B802" s="1"/>
      <c r="C802" s="1"/>
      <c r="F802" s="2"/>
    </row>
    <row r="803" spans="2:6" ht="15.75" customHeight="1" x14ac:dyDescent="0.25">
      <c r="B803" s="1"/>
      <c r="C803" s="1"/>
      <c r="F803" s="2"/>
    </row>
    <row r="804" spans="2:6" ht="15.75" customHeight="1" x14ac:dyDescent="0.25">
      <c r="B804" s="1"/>
      <c r="C804" s="1"/>
      <c r="F804" s="2"/>
    </row>
    <row r="805" spans="2:6" ht="15.75" customHeight="1" x14ac:dyDescent="0.25">
      <c r="B805" s="1"/>
      <c r="C805" s="1"/>
      <c r="F805" s="2"/>
    </row>
    <row r="806" spans="2:6" ht="15.75" customHeight="1" x14ac:dyDescent="0.25">
      <c r="B806" s="1"/>
      <c r="C806" s="1"/>
      <c r="F806" s="2"/>
    </row>
    <row r="807" spans="2:6" ht="15.75" customHeight="1" x14ac:dyDescent="0.25">
      <c r="B807" s="1"/>
      <c r="C807" s="1"/>
      <c r="F807" s="2"/>
    </row>
    <row r="808" spans="2:6" ht="15.75" customHeight="1" x14ac:dyDescent="0.25">
      <c r="B808" s="1"/>
      <c r="C808" s="1"/>
      <c r="F808" s="2"/>
    </row>
    <row r="809" spans="2:6" ht="15.75" customHeight="1" x14ac:dyDescent="0.25">
      <c r="B809" s="1"/>
      <c r="C809" s="1"/>
      <c r="F809" s="2"/>
    </row>
    <row r="810" spans="2:6" ht="15.75" customHeight="1" x14ac:dyDescent="0.25">
      <c r="B810" s="1"/>
      <c r="C810" s="1"/>
      <c r="F810" s="2"/>
    </row>
    <row r="811" spans="2:6" ht="15.75" customHeight="1" x14ac:dyDescent="0.25">
      <c r="B811" s="1"/>
      <c r="C811" s="1"/>
      <c r="F811" s="2"/>
    </row>
    <row r="812" spans="2:6" ht="15.75" customHeight="1" x14ac:dyDescent="0.25">
      <c r="B812" s="1"/>
      <c r="C812" s="1"/>
      <c r="F812" s="2"/>
    </row>
    <row r="813" spans="2:6" ht="15.75" customHeight="1" x14ac:dyDescent="0.25">
      <c r="B813" s="1"/>
      <c r="C813" s="1"/>
      <c r="F813" s="2"/>
    </row>
    <row r="814" spans="2:6" ht="15.75" customHeight="1" x14ac:dyDescent="0.25">
      <c r="B814" s="1"/>
      <c r="C814" s="1"/>
      <c r="F814" s="2"/>
    </row>
    <row r="815" spans="2:6" ht="15.75" customHeight="1" x14ac:dyDescent="0.25">
      <c r="B815" s="1"/>
      <c r="C815" s="1"/>
      <c r="F815" s="2"/>
    </row>
    <row r="816" spans="2:6" ht="15.75" customHeight="1" x14ac:dyDescent="0.25">
      <c r="B816" s="1"/>
      <c r="C816" s="1"/>
      <c r="F816" s="2"/>
    </row>
    <row r="817" spans="2:6" ht="15.75" customHeight="1" x14ac:dyDescent="0.25">
      <c r="B817" s="1"/>
      <c r="C817" s="1"/>
      <c r="F817" s="2"/>
    </row>
    <row r="818" spans="2:6" ht="15.75" customHeight="1" x14ac:dyDescent="0.25">
      <c r="B818" s="1"/>
      <c r="C818" s="1"/>
      <c r="F818" s="2"/>
    </row>
    <row r="819" spans="2:6" ht="15.75" customHeight="1" x14ac:dyDescent="0.25">
      <c r="B819" s="1"/>
      <c r="C819" s="1"/>
      <c r="F819" s="2"/>
    </row>
    <row r="820" spans="2:6" ht="15.75" customHeight="1" x14ac:dyDescent="0.25">
      <c r="B820" s="1"/>
      <c r="C820" s="1"/>
      <c r="F820" s="2"/>
    </row>
    <row r="821" spans="2:6" ht="15.75" customHeight="1" x14ac:dyDescent="0.25">
      <c r="B821" s="1"/>
      <c r="C821" s="1"/>
      <c r="F821" s="2"/>
    </row>
    <row r="822" spans="2:6" ht="15.75" customHeight="1" x14ac:dyDescent="0.25">
      <c r="B822" s="1"/>
      <c r="C822" s="1"/>
      <c r="F822" s="2"/>
    </row>
    <row r="823" spans="2:6" ht="15.75" customHeight="1" x14ac:dyDescent="0.25">
      <c r="B823" s="1"/>
      <c r="C823" s="1"/>
      <c r="F823" s="2"/>
    </row>
    <row r="824" spans="2:6" ht="15.75" customHeight="1" x14ac:dyDescent="0.25">
      <c r="B824" s="1"/>
      <c r="C824" s="1"/>
      <c r="F824" s="2"/>
    </row>
    <row r="825" spans="2:6" ht="15.75" customHeight="1" x14ac:dyDescent="0.25">
      <c r="B825" s="1"/>
      <c r="C825" s="1"/>
      <c r="F825" s="2"/>
    </row>
    <row r="826" spans="2:6" ht="15.75" customHeight="1" x14ac:dyDescent="0.25">
      <c r="B826" s="1"/>
      <c r="C826" s="1"/>
      <c r="F826" s="2"/>
    </row>
    <row r="827" spans="2:6" ht="15.75" customHeight="1" x14ac:dyDescent="0.25">
      <c r="B827" s="1"/>
      <c r="C827" s="1"/>
      <c r="F827" s="2"/>
    </row>
    <row r="828" spans="2:6" ht="15.75" customHeight="1" x14ac:dyDescent="0.25">
      <c r="B828" s="1"/>
      <c r="C828" s="1"/>
      <c r="F828" s="2"/>
    </row>
    <row r="829" spans="2:6" ht="15.75" customHeight="1" x14ac:dyDescent="0.25">
      <c r="B829" s="1"/>
      <c r="C829" s="1"/>
      <c r="F829" s="2"/>
    </row>
    <row r="830" spans="2:6" ht="15.75" customHeight="1" x14ac:dyDescent="0.25">
      <c r="B830" s="1"/>
      <c r="C830" s="1"/>
      <c r="F830" s="2"/>
    </row>
    <row r="831" spans="2:6" ht="15.75" customHeight="1" x14ac:dyDescent="0.25">
      <c r="B831" s="1"/>
      <c r="C831" s="1"/>
      <c r="F831" s="2"/>
    </row>
    <row r="832" spans="2:6" ht="15.75" customHeight="1" x14ac:dyDescent="0.25">
      <c r="B832" s="1"/>
      <c r="C832" s="1"/>
      <c r="F832" s="2"/>
    </row>
    <row r="833" spans="2:6" ht="15.75" customHeight="1" x14ac:dyDescent="0.25">
      <c r="B833" s="1"/>
      <c r="C833" s="1"/>
      <c r="F833" s="2"/>
    </row>
    <row r="834" spans="2:6" ht="15.75" customHeight="1" x14ac:dyDescent="0.25">
      <c r="B834" s="1"/>
      <c r="C834" s="1"/>
      <c r="F834" s="2"/>
    </row>
    <row r="835" spans="2:6" ht="15.75" customHeight="1" x14ac:dyDescent="0.25">
      <c r="B835" s="1"/>
      <c r="C835" s="1"/>
      <c r="F835" s="2"/>
    </row>
    <row r="836" spans="2:6" ht="15.75" customHeight="1" x14ac:dyDescent="0.25">
      <c r="B836" s="1"/>
      <c r="C836" s="1"/>
      <c r="F836" s="2"/>
    </row>
    <row r="837" spans="2:6" ht="15.75" customHeight="1" x14ac:dyDescent="0.25">
      <c r="B837" s="1"/>
      <c r="C837" s="1"/>
      <c r="F837" s="2"/>
    </row>
    <row r="838" spans="2:6" ht="15.75" customHeight="1" x14ac:dyDescent="0.25">
      <c r="B838" s="1"/>
      <c r="C838" s="1"/>
      <c r="F838" s="2"/>
    </row>
    <row r="839" spans="2:6" ht="15.75" customHeight="1" x14ac:dyDescent="0.25">
      <c r="B839" s="1"/>
      <c r="C839" s="1"/>
      <c r="F839" s="2"/>
    </row>
    <row r="840" spans="2:6" ht="15.75" customHeight="1" x14ac:dyDescent="0.25">
      <c r="B840" s="1"/>
      <c r="C840" s="1"/>
      <c r="F840" s="2"/>
    </row>
    <row r="841" spans="2:6" ht="15.75" customHeight="1" x14ac:dyDescent="0.25">
      <c r="B841" s="1"/>
      <c r="C841" s="1"/>
      <c r="F841" s="2"/>
    </row>
    <row r="842" spans="2:6" ht="15.75" customHeight="1" x14ac:dyDescent="0.25">
      <c r="B842" s="1"/>
      <c r="C842" s="1"/>
      <c r="F842" s="2"/>
    </row>
    <row r="843" spans="2:6" ht="15.75" customHeight="1" x14ac:dyDescent="0.25">
      <c r="B843" s="1"/>
      <c r="C843" s="1"/>
      <c r="F843" s="2"/>
    </row>
    <row r="844" spans="2:6" ht="15.75" customHeight="1" x14ac:dyDescent="0.25">
      <c r="B844" s="1"/>
      <c r="C844" s="1"/>
      <c r="F844" s="2"/>
    </row>
    <row r="845" spans="2:6" ht="15.75" customHeight="1" x14ac:dyDescent="0.25">
      <c r="B845" s="1"/>
      <c r="C845" s="1"/>
      <c r="F845" s="2"/>
    </row>
    <row r="846" spans="2:6" ht="15.75" customHeight="1" x14ac:dyDescent="0.25">
      <c r="B846" s="1"/>
      <c r="C846" s="1"/>
      <c r="F846" s="2"/>
    </row>
    <row r="847" spans="2:6" ht="15.75" customHeight="1" x14ac:dyDescent="0.25">
      <c r="B847" s="1"/>
      <c r="C847" s="1"/>
      <c r="F847" s="2"/>
    </row>
    <row r="848" spans="2:6" ht="15.75" customHeight="1" x14ac:dyDescent="0.25">
      <c r="B848" s="1"/>
      <c r="C848" s="1"/>
      <c r="F848" s="2"/>
    </row>
    <row r="849" spans="2:6" ht="15.75" customHeight="1" x14ac:dyDescent="0.25">
      <c r="B849" s="1"/>
      <c r="C849" s="1"/>
      <c r="F849" s="2"/>
    </row>
    <row r="850" spans="2:6" ht="15.75" customHeight="1" x14ac:dyDescent="0.25">
      <c r="B850" s="1"/>
      <c r="C850" s="1"/>
      <c r="F850" s="2"/>
    </row>
    <row r="851" spans="2:6" ht="15.75" customHeight="1" x14ac:dyDescent="0.25">
      <c r="B851" s="1"/>
      <c r="C851" s="1"/>
      <c r="F851" s="2"/>
    </row>
    <row r="852" spans="2:6" ht="15.75" customHeight="1" x14ac:dyDescent="0.25">
      <c r="B852" s="1"/>
      <c r="C852" s="1"/>
      <c r="F852" s="2"/>
    </row>
    <row r="853" spans="2:6" ht="15.75" customHeight="1" x14ac:dyDescent="0.25">
      <c r="B853" s="1"/>
      <c r="C853" s="1"/>
      <c r="F853" s="2"/>
    </row>
    <row r="854" spans="2:6" ht="15.75" customHeight="1" x14ac:dyDescent="0.25">
      <c r="B854" s="1"/>
      <c r="C854" s="1"/>
      <c r="F854" s="2"/>
    </row>
    <row r="855" spans="2:6" ht="15.75" customHeight="1" x14ac:dyDescent="0.25">
      <c r="B855" s="1"/>
      <c r="C855" s="1"/>
      <c r="F855" s="2"/>
    </row>
    <row r="856" spans="2:6" ht="15.75" customHeight="1" x14ac:dyDescent="0.25">
      <c r="B856" s="1"/>
      <c r="C856" s="1"/>
      <c r="F856" s="2"/>
    </row>
    <row r="857" spans="2:6" ht="15.75" customHeight="1" x14ac:dyDescent="0.25">
      <c r="B857" s="1"/>
      <c r="C857" s="1"/>
      <c r="F857" s="2"/>
    </row>
    <row r="858" spans="2:6" ht="15.75" customHeight="1" x14ac:dyDescent="0.25">
      <c r="B858" s="1"/>
      <c r="C858" s="1"/>
      <c r="F858" s="2"/>
    </row>
    <row r="859" spans="2:6" ht="15.75" customHeight="1" x14ac:dyDescent="0.25">
      <c r="B859" s="1"/>
      <c r="C859" s="1"/>
      <c r="F859" s="2"/>
    </row>
    <row r="860" spans="2:6" ht="15.75" customHeight="1" x14ac:dyDescent="0.25">
      <c r="B860" s="1"/>
      <c r="C860" s="1"/>
      <c r="F860" s="2"/>
    </row>
    <row r="861" spans="2:6" ht="15.75" customHeight="1" x14ac:dyDescent="0.25">
      <c r="B861" s="1"/>
      <c r="C861" s="1"/>
      <c r="F861" s="2"/>
    </row>
    <row r="862" spans="2:6" ht="15.75" customHeight="1" x14ac:dyDescent="0.25">
      <c r="B862" s="1"/>
      <c r="C862" s="1"/>
      <c r="F862" s="2"/>
    </row>
    <row r="863" spans="2:6" ht="15.75" customHeight="1" x14ac:dyDescent="0.25">
      <c r="B863" s="1"/>
      <c r="C863" s="1"/>
      <c r="F863" s="2"/>
    </row>
    <row r="864" spans="2:6" ht="15.75" customHeight="1" x14ac:dyDescent="0.25">
      <c r="B864" s="1"/>
      <c r="C864" s="1"/>
      <c r="F864" s="2"/>
    </row>
    <row r="865" spans="2:6" ht="15.75" customHeight="1" x14ac:dyDescent="0.25">
      <c r="B865" s="1"/>
      <c r="C865" s="1"/>
      <c r="F865" s="2"/>
    </row>
    <row r="866" spans="2:6" ht="15.75" customHeight="1" x14ac:dyDescent="0.25">
      <c r="B866" s="1"/>
      <c r="C866" s="1"/>
      <c r="F866" s="2"/>
    </row>
    <row r="867" spans="2:6" ht="15.75" customHeight="1" x14ac:dyDescent="0.25">
      <c r="B867" s="1"/>
      <c r="C867" s="1"/>
      <c r="F867" s="2"/>
    </row>
    <row r="868" spans="2:6" ht="15.75" customHeight="1" x14ac:dyDescent="0.25">
      <c r="B868" s="1"/>
      <c r="C868" s="1"/>
      <c r="F868" s="2"/>
    </row>
    <row r="869" spans="2:6" ht="15.75" customHeight="1" x14ac:dyDescent="0.25">
      <c r="B869" s="1"/>
      <c r="C869" s="1"/>
      <c r="F869" s="2"/>
    </row>
    <row r="870" spans="2:6" ht="15.75" customHeight="1" x14ac:dyDescent="0.25">
      <c r="B870" s="1"/>
      <c r="C870" s="1"/>
      <c r="F870" s="2"/>
    </row>
    <row r="871" spans="2:6" ht="15.75" customHeight="1" x14ac:dyDescent="0.25">
      <c r="B871" s="1"/>
      <c r="C871" s="1"/>
      <c r="F871" s="2"/>
    </row>
    <row r="872" spans="2:6" ht="15.75" customHeight="1" x14ac:dyDescent="0.25">
      <c r="B872" s="1"/>
      <c r="C872" s="1"/>
      <c r="F872" s="2"/>
    </row>
    <row r="873" spans="2:6" ht="15.75" customHeight="1" x14ac:dyDescent="0.25">
      <c r="B873" s="1"/>
      <c r="C873" s="1"/>
      <c r="F873" s="2"/>
    </row>
    <row r="874" spans="2:6" ht="15.75" customHeight="1" x14ac:dyDescent="0.25">
      <c r="B874" s="1"/>
      <c r="C874" s="1"/>
      <c r="F874" s="2"/>
    </row>
    <row r="875" spans="2:6" ht="15.75" customHeight="1" x14ac:dyDescent="0.25">
      <c r="B875" s="1"/>
      <c r="C875" s="1"/>
      <c r="F875" s="2"/>
    </row>
    <row r="876" spans="2:6" ht="15.75" customHeight="1" x14ac:dyDescent="0.25">
      <c r="B876" s="1"/>
      <c r="C876" s="1"/>
      <c r="F876" s="2"/>
    </row>
    <row r="877" spans="2:6" ht="15.75" customHeight="1" x14ac:dyDescent="0.25">
      <c r="B877" s="1"/>
      <c r="C877" s="1"/>
      <c r="F877" s="2"/>
    </row>
    <row r="878" spans="2:6" ht="15.75" customHeight="1" x14ac:dyDescent="0.25">
      <c r="B878" s="1"/>
      <c r="C878" s="1"/>
      <c r="F878" s="2"/>
    </row>
    <row r="879" spans="2:6" ht="15.75" customHeight="1" x14ac:dyDescent="0.25">
      <c r="B879" s="1"/>
      <c r="C879" s="1"/>
      <c r="F879" s="2"/>
    </row>
    <row r="880" spans="2:6" ht="15.75" customHeight="1" x14ac:dyDescent="0.25">
      <c r="B880" s="1"/>
      <c r="C880" s="1"/>
      <c r="F880" s="2"/>
    </row>
    <row r="881" spans="2:6" ht="15.75" customHeight="1" x14ac:dyDescent="0.25">
      <c r="B881" s="1"/>
      <c r="C881" s="1"/>
      <c r="F881" s="2"/>
    </row>
    <row r="882" spans="2:6" ht="15.75" customHeight="1" x14ac:dyDescent="0.25">
      <c r="B882" s="1"/>
      <c r="C882" s="1"/>
      <c r="F882" s="2"/>
    </row>
    <row r="883" spans="2:6" ht="15.75" customHeight="1" x14ac:dyDescent="0.25">
      <c r="B883" s="1"/>
      <c r="C883" s="1"/>
      <c r="F883" s="2"/>
    </row>
    <row r="884" spans="2:6" ht="15.75" customHeight="1" x14ac:dyDescent="0.25">
      <c r="B884" s="1"/>
      <c r="C884" s="1"/>
      <c r="F884" s="2"/>
    </row>
    <row r="885" spans="2:6" ht="15.75" customHeight="1" x14ac:dyDescent="0.25">
      <c r="B885" s="1"/>
      <c r="C885" s="1"/>
      <c r="F885" s="2"/>
    </row>
    <row r="886" spans="2:6" ht="15.75" customHeight="1" x14ac:dyDescent="0.25">
      <c r="B886" s="1"/>
      <c r="C886" s="1"/>
      <c r="F886" s="2"/>
    </row>
    <row r="887" spans="2:6" ht="15.75" customHeight="1" x14ac:dyDescent="0.25">
      <c r="B887" s="1"/>
      <c r="C887" s="1"/>
      <c r="F887" s="2"/>
    </row>
    <row r="888" spans="2:6" ht="15.75" customHeight="1" x14ac:dyDescent="0.25">
      <c r="B888" s="1"/>
      <c r="C888" s="1"/>
      <c r="F888" s="2"/>
    </row>
    <row r="889" spans="2:6" ht="15.75" customHeight="1" x14ac:dyDescent="0.25">
      <c r="B889" s="1"/>
      <c r="C889" s="1"/>
      <c r="F889" s="2"/>
    </row>
    <row r="890" spans="2:6" ht="15.75" customHeight="1" x14ac:dyDescent="0.25">
      <c r="B890" s="1"/>
      <c r="C890" s="1"/>
      <c r="F890" s="2"/>
    </row>
    <row r="891" spans="2:6" ht="15.75" customHeight="1" x14ac:dyDescent="0.25">
      <c r="B891" s="1"/>
      <c r="C891" s="1"/>
      <c r="F891" s="2"/>
    </row>
    <row r="892" spans="2:6" ht="15.75" customHeight="1" x14ac:dyDescent="0.25">
      <c r="B892" s="1"/>
      <c r="C892" s="1"/>
      <c r="F892" s="2"/>
    </row>
    <row r="893" spans="2:6" ht="15.75" customHeight="1" x14ac:dyDescent="0.25">
      <c r="B893" s="1"/>
      <c r="C893" s="1"/>
      <c r="F893" s="2"/>
    </row>
    <row r="894" spans="2:6" ht="15.75" customHeight="1" x14ac:dyDescent="0.25">
      <c r="B894" s="1"/>
      <c r="C894" s="1"/>
      <c r="F894" s="2"/>
    </row>
    <row r="895" spans="2:6" ht="15.75" customHeight="1" x14ac:dyDescent="0.25">
      <c r="B895" s="1"/>
      <c r="C895" s="1"/>
      <c r="F895" s="2"/>
    </row>
    <row r="896" spans="2:6" ht="15.75" customHeight="1" x14ac:dyDescent="0.25">
      <c r="B896" s="1"/>
      <c r="C896" s="1"/>
      <c r="F896" s="2"/>
    </row>
    <row r="897" spans="2:6" ht="15.75" customHeight="1" x14ac:dyDescent="0.25">
      <c r="B897" s="1"/>
      <c r="C897" s="1"/>
      <c r="F897" s="2"/>
    </row>
    <row r="898" spans="2:6" ht="15.75" customHeight="1" x14ac:dyDescent="0.25">
      <c r="B898" s="1"/>
      <c r="C898" s="1"/>
      <c r="F898" s="2"/>
    </row>
    <row r="899" spans="2:6" ht="15.75" customHeight="1" x14ac:dyDescent="0.25">
      <c r="B899" s="1"/>
      <c r="C899" s="1"/>
      <c r="F899" s="2"/>
    </row>
    <row r="900" spans="2:6" ht="15.75" customHeight="1" x14ac:dyDescent="0.25">
      <c r="B900" s="1"/>
      <c r="C900" s="1"/>
      <c r="F900" s="2"/>
    </row>
    <row r="901" spans="2:6" ht="15.75" customHeight="1" x14ac:dyDescent="0.25">
      <c r="B901" s="1"/>
      <c r="C901" s="1"/>
      <c r="F901" s="2"/>
    </row>
    <row r="902" spans="2:6" ht="15.75" customHeight="1" x14ac:dyDescent="0.25">
      <c r="B902" s="1"/>
      <c r="C902" s="1"/>
      <c r="F902" s="2"/>
    </row>
    <row r="903" spans="2:6" ht="15.75" customHeight="1" x14ac:dyDescent="0.25">
      <c r="B903" s="1"/>
      <c r="C903" s="1"/>
      <c r="F903" s="2"/>
    </row>
    <row r="904" spans="2:6" ht="15.75" customHeight="1" x14ac:dyDescent="0.25">
      <c r="B904" s="1"/>
      <c r="C904" s="1"/>
      <c r="F904" s="2"/>
    </row>
    <row r="905" spans="2:6" ht="15.75" customHeight="1" x14ac:dyDescent="0.25">
      <c r="B905" s="1"/>
      <c r="C905" s="1"/>
      <c r="F905" s="2"/>
    </row>
    <row r="906" spans="2:6" ht="15.75" customHeight="1" x14ac:dyDescent="0.25">
      <c r="B906" s="1"/>
      <c r="C906" s="1"/>
      <c r="F906" s="2"/>
    </row>
    <row r="907" spans="2:6" ht="15.75" customHeight="1" x14ac:dyDescent="0.25">
      <c r="B907" s="1"/>
      <c r="C907" s="1"/>
      <c r="F907" s="2"/>
    </row>
    <row r="908" spans="2:6" ht="15.75" customHeight="1" x14ac:dyDescent="0.25">
      <c r="B908" s="1"/>
      <c r="C908" s="1"/>
      <c r="F908" s="2"/>
    </row>
    <row r="909" spans="2:6" ht="15.75" customHeight="1" x14ac:dyDescent="0.25">
      <c r="B909" s="1"/>
      <c r="C909" s="1"/>
      <c r="F909" s="2"/>
    </row>
    <row r="910" spans="2:6" ht="15.75" customHeight="1" x14ac:dyDescent="0.25">
      <c r="B910" s="1"/>
      <c r="C910" s="1"/>
      <c r="F910" s="2"/>
    </row>
    <row r="911" spans="2:6" ht="15.75" customHeight="1" x14ac:dyDescent="0.25">
      <c r="B911" s="1"/>
      <c r="C911" s="1"/>
      <c r="F911" s="2"/>
    </row>
    <row r="912" spans="2:6" ht="15.75" customHeight="1" x14ac:dyDescent="0.25">
      <c r="B912" s="1"/>
      <c r="C912" s="1"/>
      <c r="F912" s="2"/>
    </row>
    <row r="913" spans="2:6" ht="15.75" customHeight="1" x14ac:dyDescent="0.25">
      <c r="B913" s="1"/>
      <c r="C913" s="1"/>
      <c r="F913" s="2"/>
    </row>
    <row r="914" spans="2:6" ht="15.75" customHeight="1" x14ac:dyDescent="0.25">
      <c r="B914" s="1"/>
      <c r="C914" s="1"/>
      <c r="F914" s="2"/>
    </row>
    <row r="915" spans="2:6" ht="15.75" customHeight="1" x14ac:dyDescent="0.25">
      <c r="B915" s="1"/>
      <c r="C915" s="1"/>
      <c r="F915" s="2"/>
    </row>
    <row r="916" spans="2:6" ht="15.75" customHeight="1" x14ac:dyDescent="0.25">
      <c r="B916" s="1"/>
      <c r="C916" s="1"/>
      <c r="F916" s="2"/>
    </row>
    <row r="917" spans="2:6" ht="15.75" customHeight="1" x14ac:dyDescent="0.25">
      <c r="B917" s="1"/>
      <c r="C917" s="1"/>
      <c r="F917" s="2"/>
    </row>
    <row r="918" spans="2:6" ht="15.75" customHeight="1" x14ac:dyDescent="0.25">
      <c r="B918" s="1"/>
      <c r="C918" s="1"/>
      <c r="F918" s="2"/>
    </row>
    <row r="919" spans="2:6" ht="15.75" customHeight="1" x14ac:dyDescent="0.25">
      <c r="B919" s="1"/>
      <c r="C919" s="1"/>
      <c r="F919" s="2"/>
    </row>
    <row r="920" spans="2:6" ht="15.75" customHeight="1" x14ac:dyDescent="0.25">
      <c r="B920" s="1"/>
      <c r="C920" s="1"/>
      <c r="F920" s="2"/>
    </row>
    <row r="921" spans="2:6" ht="15.75" customHeight="1" x14ac:dyDescent="0.25">
      <c r="B921" s="1"/>
      <c r="C921" s="1"/>
      <c r="F921" s="2"/>
    </row>
    <row r="922" spans="2:6" ht="15.75" customHeight="1" x14ac:dyDescent="0.25">
      <c r="B922" s="1"/>
      <c r="C922" s="1"/>
      <c r="F922" s="2"/>
    </row>
    <row r="923" spans="2:6" ht="15.75" customHeight="1" x14ac:dyDescent="0.25">
      <c r="B923" s="1"/>
      <c r="C923" s="1"/>
      <c r="F923" s="2"/>
    </row>
    <row r="924" spans="2:6" ht="15.75" customHeight="1" x14ac:dyDescent="0.25">
      <c r="B924" s="1"/>
      <c r="C924" s="1"/>
      <c r="F924" s="2"/>
    </row>
    <row r="925" spans="2:6" ht="15.75" customHeight="1" x14ac:dyDescent="0.25">
      <c r="B925" s="1"/>
      <c r="C925" s="1"/>
      <c r="F925" s="2"/>
    </row>
    <row r="926" spans="2:6" ht="15.75" customHeight="1" x14ac:dyDescent="0.25">
      <c r="B926" s="1"/>
      <c r="C926" s="1"/>
      <c r="F926" s="2"/>
    </row>
    <row r="927" spans="2:6" ht="15.75" customHeight="1" x14ac:dyDescent="0.25">
      <c r="B927" s="1"/>
      <c r="C927" s="1"/>
      <c r="F927" s="2"/>
    </row>
    <row r="928" spans="2:6" ht="15.75" customHeight="1" x14ac:dyDescent="0.25">
      <c r="B928" s="1"/>
      <c r="C928" s="1"/>
      <c r="F928" s="2"/>
    </row>
    <row r="929" spans="2:6" ht="15.75" customHeight="1" x14ac:dyDescent="0.25">
      <c r="B929" s="1"/>
      <c r="C929" s="1"/>
      <c r="F929" s="2"/>
    </row>
    <row r="930" spans="2:6" ht="15.75" customHeight="1" x14ac:dyDescent="0.25">
      <c r="B930" s="1"/>
      <c r="C930" s="1"/>
      <c r="F930" s="2"/>
    </row>
    <row r="931" spans="2:6" ht="15.75" customHeight="1" x14ac:dyDescent="0.25">
      <c r="B931" s="1"/>
      <c r="C931" s="1"/>
      <c r="F931" s="2"/>
    </row>
    <row r="932" spans="2:6" ht="15.75" customHeight="1" x14ac:dyDescent="0.25">
      <c r="B932" s="1"/>
      <c r="C932" s="1"/>
      <c r="F932" s="2"/>
    </row>
    <row r="933" spans="2:6" ht="15.75" customHeight="1" x14ac:dyDescent="0.25">
      <c r="B933" s="1"/>
      <c r="C933" s="1"/>
      <c r="F933" s="2"/>
    </row>
    <row r="934" spans="2:6" ht="15.75" customHeight="1" x14ac:dyDescent="0.25">
      <c r="B934" s="1"/>
      <c r="C934" s="1"/>
      <c r="F934" s="2"/>
    </row>
    <row r="935" spans="2:6" ht="15.75" customHeight="1" x14ac:dyDescent="0.25">
      <c r="B935" s="1"/>
      <c r="C935" s="1"/>
      <c r="F935" s="2"/>
    </row>
    <row r="936" spans="2:6" ht="15.75" customHeight="1" x14ac:dyDescent="0.25">
      <c r="B936" s="1"/>
      <c r="C936" s="1"/>
      <c r="F936" s="2"/>
    </row>
    <row r="937" spans="2:6" ht="15.75" customHeight="1" x14ac:dyDescent="0.25">
      <c r="B937" s="1"/>
      <c r="C937" s="1"/>
      <c r="F937" s="2"/>
    </row>
    <row r="938" spans="2:6" ht="15.75" customHeight="1" x14ac:dyDescent="0.25">
      <c r="B938" s="1"/>
      <c r="C938" s="1"/>
      <c r="F938" s="2"/>
    </row>
    <row r="939" spans="2:6" ht="15.75" customHeight="1" x14ac:dyDescent="0.25">
      <c r="B939" s="1"/>
      <c r="C939" s="1"/>
      <c r="F939" s="2"/>
    </row>
    <row r="940" spans="2:6" ht="15.75" customHeight="1" x14ac:dyDescent="0.25">
      <c r="B940" s="1"/>
      <c r="C940" s="1"/>
      <c r="F940" s="2"/>
    </row>
    <row r="941" spans="2:6" ht="15.75" customHeight="1" x14ac:dyDescent="0.25">
      <c r="B941" s="1"/>
      <c r="C941" s="1"/>
      <c r="F941" s="2"/>
    </row>
    <row r="942" spans="2:6" ht="15.75" customHeight="1" x14ac:dyDescent="0.25">
      <c r="B942" s="1"/>
      <c r="C942" s="1"/>
      <c r="F942" s="2"/>
    </row>
    <row r="943" spans="2:6" ht="15.75" customHeight="1" x14ac:dyDescent="0.25">
      <c r="B943" s="1"/>
      <c r="C943" s="1"/>
      <c r="F943" s="2"/>
    </row>
    <row r="944" spans="2:6" ht="15.75" customHeight="1" x14ac:dyDescent="0.25">
      <c r="B944" s="1"/>
      <c r="C944" s="1"/>
      <c r="F944" s="2"/>
    </row>
    <row r="945" spans="2:6" ht="15.75" customHeight="1" x14ac:dyDescent="0.25">
      <c r="B945" s="1"/>
      <c r="C945" s="1"/>
      <c r="F945" s="2"/>
    </row>
    <row r="946" spans="2:6" ht="15.75" customHeight="1" x14ac:dyDescent="0.25">
      <c r="B946" s="1"/>
      <c r="C946" s="1"/>
      <c r="F946" s="2"/>
    </row>
    <row r="947" spans="2:6" ht="15.75" customHeight="1" x14ac:dyDescent="0.25">
      <c r="B947" s="1"/>
      <c r="C947" s="1"/>
      <c r="F947" s="2"/>
    </row>
    <row r="948" spans="2:6" ht="15.75" customHeight="1" x14ac:dyDescent="0.25">
      <c r="B948" s="1"/>
      <c r="C948" s="1"/>
      <c r="F948" s="2"/>
    </row>
    <row r="949" spans="2:6" ht="15.75" customHeight="1" x14ac:dyDescent="0.25">
      <c r="B949" s="1"/>
      <c r="C949" s="1"/>
      <c r="F949" s="2"/>
    </row>
    <row r="950" spans="2:6" ht="15.75" customHeight="1" x14ac:dyDescent="0.25">
      <c r="B950" s="1"/>
      <c r="C950" s="1"/>
      <c r="F950" s="2"/>
    </row>
    <row r="951" spans="2:6" ht="15.75" customHeight="1" x14ac:dyDescent="0.25">
      <c r="B951" s="1"/>
      <c r="C951" s="1"/>
      <c r="F951" s="2"/>
    </row>
    <row r="952" spans="2:6" ht="15.75" customHeight="1" x14ac:dyDescent="0.25">
      <c r="B952" s="1"/>
      <c r="C952" s="1"/>
      <c r="F952" s="2"/>
    </row>
    <row r="953" spans="2:6" ht="15.75" customHeight="1" x14ac:dyDescent="0.25">
      <c r="B953" s="1"/>
      <c r="C953" s="1"/>
      <c r="F953" s="2"/>
    </row>
    <row r="954" spans="2:6" ht="15.75" customHeight="1" x14ac:dyDescent="0.25">
      <c r="B954" s="1"/>
      <c r="C954" s="1"/>
      <c r="F954" s="2"/>
    </row>
    <row r="955" spans="2:6" ht="15.75" customHeight="1" x14ac:dyDescent="0.25">
      <c r="B955" s="1"/>
      <c r="C955" s="1"/>
      <c r="F955" s="2"/>
    </row>
    <row r="956" spans="2:6" ht="15.75" customHeight="1" x14ac:dyDescent="0.25">
      <c r="B956" s="1"/>
      <c r="C956" s="1"/>
      <c r="F956" s="2"/>
    </row>
    <row r="957" spans="2:6" ht="15.75" customHeight="1" x14ac:dyDescent="0.25">
      <c r="B957" s="1"/>
      <c r="C957" s="1"/>
      <c r="F957" s="2"/>
    </row>
    <row r="958" spans="2:6" ht="15.75" customHeight="1" x14ac:dyDescent="0.25">
      <c r="B958" s="1"/>
      <c r="C958" s="1"/>
      <c r="F958" s="2"/>
    </row>
    <row r="959" spans="2:6" ht="15.75" customHeight="1" x14ac:dyDescent="0.25">
      <c r="B959" s="1"/>
      <c r="C959" s="1"/>
      <c r="F959" s="2"/>
    </row>
    <row r="960" spans="2:6" ht="15.75" customHeight="1" x14ac:dyDescent="0.25">
      <c r="B960" s="1"/>
      <c r="C960" s="1"/>
      <c r="F960" s="2"/>
    </row>
    <row r="961" spans="2:6" ht="15.75" customHeight="1" x14ac:dyDescent="0.25">
      <c r="B961" s="1"/>
      <c r="C961" s="1"/>
      <c r="F961" s="2"/>
    </row>
    <row r="962" spans="2:6" ht="15.75" customHeight="1" x14ac:dyDescent="0.25">
      <c r="B962" s="1"/>
      <c r="C962" s="1"/>
      <c r="F962" s="2"/>
    </row>
    <row r="963" spans="2:6" ht="15.75" customHeight="1" x14ac:dyDescent="0.25">
      <c r="B963" s="1"/>
      <c r="C963" s="1"/>
      <c r="F963" s="2"/>
    </row>
    <row r="964" spans="2:6" ht="15.75" customHeight="1" x14ac:dyDescent="0.25">
      <c r="B964" s="1"/>
      <c r="C964" s="1"/>
      <c r="F964" s="2"/>
    </row>
    <row r="965" spans="2:6" ht="15.75" customHeight="1" x14ac:dyDescent="0.25">
      <c r="B965" s="1"/>
      <c r="C965" s="1"/>
      <c r="F965" s="2"/>
    </row>
    <row r="966" spans="2:6" ht="15.75" customHeight="1" x14ac:dyDescent="0.25">
      <c r="B966" s="1"/>
      <c r="C966" s="1"/>
      <c r="F966" s="2"/>
    </row>
    <row r="967" spans="2:6" ht="15.75" customHeight="1" x14ac:dyDescent="0.25">
      <c r="B967" s="1"/>
      <c r="C967" s="1"/>
      <c r="F967" s="2"/>
    </row>
    <row r="968" spans="2:6" ht="15.75" customHeight="1" x14ac:dyDescent="0.25">
      <c r="B968" s="1"/>
      <c r="C968" s="1"/>
      <c r="F968" s="2"/>
    </row>
    <row r="969" spans="2:6" ht="15.75" customHeight="1" x14ac:dyDescent="0.25">
      <c r="B969" s="1"/>
      <c r="C969" s="1"/>
      <c r="F969" s="2"/>
    </row>
    <row r="970" spans="2:6" ht="15.75" customHeight="1" x14ac:dyDescent="0.25">
      <c r="B970" s="1"/>
      <c r="C970" s="1"/>
      <c r="F970" s="2"/>
    </row>
    <row r="971" spans="2:6" ht="15.75" customHeight="1" x14ac:dyDescent="0.25">
      <c r="B971" s="1"/>
      <c r="C971" s="1"/>
      <c r="F971" s="2"/>
    </row>
    <row r="972" spans="2:6" ht="15.75" customHeight="1" x14ac:dyDescent="0.25">
      <c r="B972" s="1"/>
      <c r="C972" s="1"/>
      <c r="F972" s="2"/>
    </row>
    <row r="973" spans="2:6" ht="15.75" customHeight="1" x14ac:dyDescent="0.25">
      <c r="B973" s="1"/>
      <c r="C973" s="1"/>
      <c r="F973" s="2"/>
    </row>
    <row r="974" spans="2:6" ht="15.75" customHeight="1" x14ac:dyDescent="0.25">
      <c r="B974" s="1"/>
      <c r="C974" s="1"/>
      <c r="F974" s="2"/>
    </row>
    <row r="975" spans="2:6" ht="15.75" customHeight="1" x14ac:dyDescent="0.25">
      <c r="B975" s="1"/>
      <c r="C975" s="1"/>
      <c r="F975" s="2"/>
    </row>
    <row r="976" spans="2:6" ht="15.75" customHeight="1" x14ac:dyDescent="0.25">
      <c r="B976" s="1"/>
      <c r="C976" s="1"/>
      <c r="F976" s="2"/>
    </row>
    <row r="977" spans="2:6" ht="15.75" customHeight="1" x14ac:dyDescent="0.25">
      <c r="B977" s="1"/>
      <c r="C977" s="1"/>
      <c r="F977" s="2"/>
    </row>
    <row r="978" spans="2:6" ht="15.75" customHeight="1" x14ac:dyDescent="0.25">
      <c r="B978" s="1"/>
      <c r="C978" s="1"/>
      <c r="F978" s="2"/>
    </row>
    <row r="979" spans="2:6" ht="15.75" customHeight="1" x14ac:dyDescent="0.25">
      <c r="B979" s="1"/>
      <c r="C979" s="1"/>
      <c r="F979" s="2"/>
    </row>
    <row r="980" spans="2:6" ht="15.75" customHeight="1" x14ac:dyDescent="0.25">
      <c r="B980" s="1"/>
      <c r="C980" s="1"/>
      <c r="F980" s="2"/>
    </row>
    <row r="981" spans="2:6" ht="15.75" customHeight="1" x14ac:dyDescent="0.25">
      <c r="B981" s="1"/>
      <c r="C981" s="1"/>
      <c r="F981" s="2"/>
    </row>
    <row r="982" spans="2:6" ht="15.75" customHeight="1" x14ac:dyDescent="0.25">
      <c r="B982" s="1"/>
      <c r="C982" s="1"/>
      <c r="F982" s="2"/>
    </row>
    <row r="983" spans="2:6" ht="15.75" customHeight="1" x14ac:dyDescent="0.25">
      <c r="B983" s="1"/>
      <c r="C983" s="1"/>
      <c r="F983" s="2"/>
    </row>
    <row r="984" spans="2:6" ht="15.75" customHeight="1" x14ac:dyDescent="0.25">
      <c r="B984" s="1"/>
      <c r="C984" s="1"/>
      <c r="F984" s="2"/>
    </row>
    <row r="985" spans="2:6" ht="15.75" customHeight="1" x14ac:dyDescent="0.25">
      <c r="B985" s="1"/>
      <c r="C985" s="1"/>
      <c r="F985" s="2"/>
    </row>
    <row r="986" spans="2:6" ht="15.75" customHeight="1" x14ac:dyDescent="0.25">
      <c r="B986" s="1"/>
      <c r="C986" s="1"/>
      <c r="F986" s="2"/>
    </row>
    <row r="987" spans="2:6" ht="15.75" customHeight="1" x14ac:dyDescent="0.25">
      <c r="B987" s="1"/>
      <c r="C987" s="1"/>
      <c r="F987" s="2"/>
    </row>
    <row r="988" spans="2:6" ht="15.75" customHeight="1" x14ac:dyDescent="0.25">
      <c r="B988" s="1"/>
      <c r="C988" s="1"/>
      <c r="F988" s="2"/>
    </row>
    <row r="989" spans="2:6" ht="15.75" customHeight="1" x14ac:dyDescent="0.25">
      <c r="B989" s="1"/>
      <c r="C989" s="1"/>
      <c r="F989" s="2"/>
    </row>
    <row r="990" spans="2:6" ht="15.75" customHeight="1" x14ac:dyDescent="0.25">
      <c r="B990" s="1"/>
      <c r="C990" s="1"/>
      <c r="F990" s="2"/>
    </row>
    <row r="991" spans="2:6" ht="15.75" customHeight="1" x14ac:dyDescent="0.25">
      <c r="B991" s="1"/>
      <c r="C991" s="1"/>
      <c r="F991" s="2"/>
    </row>
    <row r="992" spans="2:6" ht="15.75" customHeight="1" x14ac:dyDescent="0.25">
      <c r="B992" s="1"/>
      <c r="C992" s="1"/>
      <c r="F992" s="2"/>
    </row>
    <row r="993" spans="2:6" ht="15.75" customHeight="1" x14ac:dyDescent="0.25">
      <c r="B993" s="1"/>
      <c r="C993" s="1"/>
      <c r="F993" s="2"/>
    </row>
    <row r="994" spans="2:6" ht="15.75" customHeight="1" x14ac:dyDescent="0.25">
      <c r="B994" s="1"/>
      <c r="C994" s="1"/>
      <c r="F994" s="2"/>
    </row>
    <row r="995" spans="2:6" ht="15.75" customHeight="1" x14ac:dyDescent="0.25">
      <c r="B995" s="1"/>
      <c r="C995" s="1"/>
      <c r="F995" s="2"/>
    </row>
    <row r="996" spans="2:6" ht="15.75" customHeight="1" x14ac:dyDescent="0.25">
      <c r="B996" s="1"/>
      <c r="C996" s="1"/>
      <c r="F996" s="2"/>
    </row>
    <row r="997" spans="2:6" ht="15.75" customHeight="1" x14ac:dyDescent="0.25">
      <c r="B997" s="1"/>
      <c r="C997" s="1"/>
      <c r="F997" s="2"/>
    </row>
    <row r="998" spans="2:6" ht="15.75" customHeight="1" x14ac:dyDescent="0.25">
      <c r="B998" s="1"/>
      <c r="C998" s="1"/>
      <c r="F998" s="2"/>
    </row>
    <row r="999" spans="2:6" ht="15.75" customHeight="1" x14ac:dyDescent="0.25">
      <c r="B999" s="1"/>
      <c r="C999" s="1"/>
      <c r="F999" s="2"/>
    </row>
    <row r="1000" spans="2:6" ht="15.75" customHeight="1" x14ac:dyDescent="0.25">
      <c r="B1000" s="1"/>
      <c r="C1000" s="1"/>
      <c r="F1000" s="2"/>
    </row>
  </sheetData>
  <mergeCells count="5">
    <mergeCell ref="A20:A21"/>
    <mergeCell ref="A50:A51"/>
    <mergeCell ref="A55:A57"/>
    <mergeCell ref="A61:A62"/>
    <mergeCell ref="A76:B76"/>
  </mergeCells>
  <pageMargins left="0.7" right="0.7" top="0.75" bottom="0.75" header="0" footer="0"/>
  <pageSetup paperSize="9" orientation="landscape"/>
  <rowBreaks count="1" manualBreakCount="1">
    <brk id="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x14ac:dyDescent="0.2"/>
  <cols>
    <col min="1" max="1" width="4.75" customWidth="1"/>
    <col min="2" max="2" width="55.75" customWidth="1"/>
    <col min="3" max="3" width="26.125" customWidth="1"/>
    <col min="4" max="4" width="25.875" customWidth="1"/>
    <col min="5" max="5" width="20.375" customWidth="1"/>
    <col min="6" max="6" width="8" customWidth="1"/>
    <col min="7" max="26" width="7.625" customWidth="1"/>
  </cols>
  <sheetData>
    <row r="1" spans="1:26" x14ac:dyDescent="0.25">
      <c r="B1" s="1"/>
      <c r="C1" s="1"/>
      <c r="F1" s="2"/>
    </row>
    <row r="2" spans="1:26" ht="45.75" customHeight="1" x14ac:dyDescent="0.25">
      <c r="A2" s="92" t="s">
        <v>0</v>
      </c>
      <c r="B2" s="93" t="s">
        <v>1</v>
      </c>
      <c r="C2" s="94" t="s">
        <v>2</v>
      </c>
      <c r="D2" s="94" t="s">
        <v>3</v>
      </c>
      <c r="E2" s="95" t="s">
        <v>4</v>
      </c>
      <c r="F2" s="96"/>
    </row>
    <row r="3" spans="1:26" ht="28.5" x14ac:dyDescent="0.45">
      <c r="A3" s="97" t="s">
        <v>5</v>
      </c>
      <c r="B3" s="98" t="s">
        <v>6</v>
      </c>
      <c r="C3" s="99">
        <f t="shared" ref="C3:D3" si="0">C12+C17+C25+C41+C45</f>
        <v>2819352872.1929002</v>
      </c>
      <c r="D3" s="99">
        <f t="shared" si="0"/>
        <v>3355029917.9095511</v>
      </c>
      <c r="E3" s="100"/>
      <c r="F3" s="13"/>
      <c r="G3" s="13"/>
      <c r="H3" s="13"/>
      <c r="I3" s="13"/>
      <c r="J3" s="13"/>
      <c r="K3" s="13"/>
      <c r="L3" s="13"/>
      <c r="M3" s="13"/>
      <c r="N3" s="13"/>
      <c r="O3" s="13"/>
      <c r="P3" s="13"/>
      <c r="Q3" s="13"/>
      <c r="R3" s="13"/>
      <c r="S3" s="13"/>
      <c r="T3" s="13"/>
      <c r="U3" s="13"/>
      <c r="V3" s="13"/>
      <c r="W3" s="13"/>
      <c r="X3" s="13"/>
      <c r="Y3" s="13"/>
      <c r="Z3" s="13"/>
    </row>
    <row r="4" spans="1:26" x14ac:dyDescent="0.25">
      <c r="A4" s="101">
        <v>1</v>
      </c>
      <c r="B4" s="102" t="s">
        <v>7</v>
      </c>
      <c r="C4" s="102"/>
      <c r="D4" s="103"/>
      <c r="E4" s="104"/>
      <c r="F4" s="2"/>
    </row>
    <row r="5" spans="1:26" ht="45" x14ac:dyDescent="0.25">
      <c r="A5" s="101">
        <v>1.1000000000000001</v>
      </c>
      <c r="B5" s="105" t="s">
        <v>8</v>
      </c>
      <c r="C5" s="106">
        <v>33576400</v>
      </c>
      <c r="D5" s="106">
        <v>39955916</v>
      </c>
      <c r="E5" s="107" t="s">
        <v>9</v>
      </c>
      <c r="F5" s="2"/>
    </row>
    <row r="6" spans="1:26" ht="30" x14ac:dyDescent="0.25">
      <c r="A6" s="101">
        <v>1.2</v>
      </c>
      <c r="B6" s="105" t="s">
        <v>10</v>
      </c>
      <c r="C6" s="106">
        <v>70787115</v>
      </c>
      <c r="D6" s="106">
        <v>84236666.849999994</v>
      </c>
      <c r="E6" s="107" t="s">
        <v>11</v>
      </c>
      <c r="F6" s="2"/>
    </row>
    <row r="7" spans="1:26" ht="45.75" customHeight="1" x14ac:dyDescent="0.25">
      <c r="A7" s="101">
        <v>1.3</v>
      </c>
      <c r="B7" s="105" t="s">
        <v>107</v>
      </c>
      <c r="C7" s="106">
        <v>30500000</v>
      </c>
      <c r="D7" s="106">
        <v>36295000</v>
      </c>
      <c r="E7" s="107" t="s">
        <v>11</v>
      </c>
      <c r="F7" s="2"/>
    </row>
    <row r="8" spans="1:26" ht="46.5" customHeight="1" x14ac:dyDescent="0.25">
      <c r="A8" s="101">
        <v>1.4</v>
      </c>
      <c r="B8" s="105" t="s">
        <v>13</v>
      </c>
      <c r="C8" s="106">
        <v>30600000</v>
      </c>
      <c r="D8" s="106">
        <v>36414000</v>
      </c>
      <c r="E8" s="107" t="s">
        <v>14</v>
      </c>
      <c r="F8" s="2"/>
    </row>
    <row r="9" spans="1:26" ht="47.25" customHeight="1" x14ac:dyDescent="0.25">
      <c r="A9" s="101">
        <v>1.5</v>
      </c>
      <c r="B9" s="105" t="s">
        <v>15</v>
      </c>
      <c r="C9" s="106">
        <v>4099200</v>
      </c>
      <c r="D9" s="106">
        <v>4878048</v>
      </c>
      <c r="E9" s="107" t="s">
        <v>16</v>
      </c>
      <c r="F9" s="2"/>
    </row>
    <row r="10" spans="1:26" ht="60" x14ac:dyDescent="0.25">
      <c r="A10" s="101">
        <v>1.6</v>
      </c>
      <c r="B10" s="105" t="s">
        <v>17</v>
      </c>
      <c r="C10" s="106">
        <v>88603200</v>
      </c>
      <c r="D10" s="106">
        <v>105437808</v>
      </c>
      <c r="E10" s="108" t="s">
        <v>18</v>
      </c>
      <c r="F10" s="2"/>
    </row>
    <row r="11" spans="1:26" ht="33" customHeight="1" x14ac:dyDescent="0.25">
      <c r="A11" s="101">
        <v>1.7</v>
      </c>
      <c r="B11" s="105" t="s">
        <v>19</v>
      </c>
      <c r="C11" s="106">
        <v>4911063</v>
      </c>
      <c r="D11" s="106">
        <v>5844164.9699999997</v>
      </c>
      <c r="E11" s="108" t="s">
        <v>20</v>
      </c>
      <c r="F11" s="2"/>
    </row>
    <row r="12" spans="1:26" ht="17.25" customHeight="1" x14ac:dyDescent="0.25">
      <c r="A12" s="109"/>
      <c r="B12" s="110" t="s">
        <v>21</v>
      </c>
      <c r="C12" s="111">
        <f t="shared" ref="C12:D12" si="1">SUM(C5:C11)</f>
        <v>263076978</v>
      </c>
      <c r="D12" s="111">
        <f t="shared" si="1"/>
        <v>313061603.82000005</v>
      </c>
      <c r="E12" s="112"/>
      <c r="F12" s="2"/>
    </row>
    <row r="13" spans="1:26" ht="31.5" x14ac:dyDescent="0.25">
      <c r="A13" s="113">
        <v>2</v>
      </c>
      <c r="B13" s="114" t="s">
        <v>22</v>
      </c>
      <c r="C13" s="114"/>
      <c r="D13" s="115"/>
      <c r="E13" s="116"/>
      <c r="F13" s="27"/>
      <c r="G13" s="27"/>
      <c r="H13" s="27"/>
      <c r="I13" s="27"/>
      <c r="J13" s="27"/>
      <c r="K13" s="27"/>
      <c r="L13" s="27"/>
      <c r="M13" s="27"/>
      <c r="N13" s="27"/>
      <c r="O13" s="27"/>
      <c r="P13" s="27"/>
      <c r="Q13" s="27"/>
      <c r="R13" s="27"/>
      <c r="S13" s="27"/>
      <c r="T13" s="27"/>
      <c r="U13" s="27"/>
      <c r="V13" s="27"/>
      <c r="W13" s="27"/>
      <c r="X13" s="27"/>
      <c r="Y13" s="27"/>
      <c r="Z13" s="27"/>
    </row>
    <row r="14" spans="1:26" ht="30" customHeight="1" x14ac:dyDescent="0.25">
      <c r="A14" s="101">
        <v>2.1</v>
      </c>
      <c r="B14" s="105" t="s">
        <v>23</v>
      </c>
      <c r="C14" s="106">
        <v>8910000</v>
      </c>
      <c r="D14" s="106">
        <v>10602900</v>
      </c>
      <c r="E14" s="108" t="s">
        <v>24</v>
      </c>
      <c r="F14" s="117"/>
    </row>
    <row r="15" spans="1:26" ht="45.75" customHeight="1" x14ac:dyDescent="0.25">
      <c r="A15" s="101">
        <v>2.2000000000000002</v>
      </c>
      <c r="B15" s="105" t="s">
        <v>25</v>
      </c>
      <c r="C15" s="106">
        <v>9000000</v>
      </c>
      <c r="D15" s="106">
        <v>10710000</v>
      </c>
      <c r="E15" s="108" t="s">
        <v>26</v>
      </c>
      <c r="F15" s="2"/>
    </row>
    <row r="16" spans="1:26" ht="49.5" customHeight="1" x14ac:dyDescent="0.25">
      <c r="A16" s="101">
        <v>2.2999999999999998</v>
      </c>
      <c r="B16" s="105" t="s">
        <v>27</v>
      </c>
      <c r="C16" s="106">
        <v>32500000</v>
      </c>
      <c r="D16" s="106">
        <v>38675000</v>
      </c>
      <c r="E16" s="108" t="s">
        <v>26</v>
      </c>
      <c r="F16" s="2"/>
    </row>
    <row r="17" spans="1:26" ht="17.25" customHeight="1" x14ac:dyDescent="0.25">
      <c r="A17" s="109"/>
      <c r="B17" s="110" t="s">
        <v>28</v>
      </c>
      <c r="C17" s="111">
        <f t="shared" ref="C17:D17" si="2">SUM(C14:C16)</f>
        <v>50410000</v>
      </c>
      <c r="D17" s="111">
        <f t="shared" si="2"/>
        <v>59987900</v>
      </c>
      <c r="E17" s="112"/>
      <c r="F17" s="2"/>
    </row>
    <row r="18" spans="1:26" ht="30" x14ac:dyDescent="0.25">
      <c r="A18" s="101">
        <v>3</v>
      </c>
      <c r="B18" s="118" t="s">
        <v>29</v>
      </c>
      <c r="C18" s="118"/>
      <c r="D18" s="103"/>
      <c r="E18" s="104"/>
      <c r="F18" s="2"/>
    </row>
    <row r="19" spans="1:26" ht="30" x14ac:dyDescent="0.25">
      <c r="A19" s="119">
        <v>3.1</v>
      </c>
      <c r="B19" s="120" t="s">
        <v>30</v>
      </c>
      <c r="C19" s="121">
        <v>1926864000</v>
      </c>
      <c r="D19" s="121">
        <v>2292968160</v>
      </c>
      <c r="E19" s="122" t="s">
        <v>31</v>
      </c>
      <c r="F19" s="35"/>
      <c r="G19" s="35"/>
      <c r="H19" s="35"/>
      <c r="I19" s="35"/>
      <c r="J19" s="35"/>
      <c r="K19" s="35"/>
      <c r="L19" s="35"/>
      <c r="M19" s="35"/>
      <c r="N19" s="35"/>
      <c r="O19" s="35"/>
      <c r="P19" s="35"/>
      <c r="Q19" s="35"/>
      <c r="R19" s="35"/>
      <c r="S19" s="35"/>
      <c r="T19" s="35"/>
      <c r="U19" s="35"/>
      <c r="V19" s="35"/>
      <c r="W19" s="35"/>
      <c r="X19" s="35"/>
      <c r="Y19" s="35"/>
      <c r="Z19" s="35"/>
    </row>
    <row r="20" spans="1:26" ht="33" customHeight="1" x14ac:dyDescent="0.25">
      <c r="A20" s="240"/>
      <c r="B20" s="105" t="s">
        <v>32</v>
      </c>
      <c r="C20" s="106">
        <v>6864000.0000000009</v>
      </c>
      <c r="D20" s="106">
        <v>8168160.0000000009</v>
      </c>
      <c r="E20" s="108" t="s">
        <v>20</v>
      </c>
      <c r="F20" s="2"/>
    </row>
    <row r="21" spans="1:26" ht="39" customHeight="1" x14ac:dyDescent="0.25">
      <c r="A21" s="234"/>
      <c r="B21" s="105" t="s">
        <v>33</v>
      </c>
      <c r="C21" s="106">
        <v>1920000000</v>
      </c>
      <c r="D21" s="106">
        <v>2284800000</v>
      </c>
      <c r="E21" s="108" t="s">
        <v>34</v>
      </c>
      <c r="F21" s="2"/>
    </row>
    <row r="22" spans="1:26" ht="15.75" customHeight="1" x14ac:dyDescent="0.25">
      <c r="A22" s="119">
        <v>3.2</v>
      </c>
      <c r="B22" s="120" t="s">
        <v>35</v>
      </c>
      <c r="C22" s="123">
        <f t="shared" ref="C22:D22" si="3">C23+C24</f>
        <v>275155000</v>
      </c>
      <c r="D22" s="123">
        <f t="shared" si="3"/>
        <v>327434450</v>
      </c>
      <c r="E22" s="124" t="s">
        <v>36</v>
      </c>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25">
      <c r="A23" s="101"/>
      <c r="B23" s="125" t="s">
        <v>37</v>
      </c>
      <c r="C23" s="126">
        <v>121750000</v>
      </c>
      <c r="D23" s="126">
        <v>144882500</v>
      </c>
      <c r="E23" s="127"/>
      <c r="F23" s="35" t="s">
        <v>38</v>
      </c>
      <c r="G23" s="35"/>
      <c r="H23" s="35"/>
    </row>
    <row r="24" spans="1:26" ht="15.75" customHeight="1" x14ac:dyDescent="0.25">
      <c r="A24" s="101"/>
      <c r="B24" s="125" t="s">
        <v>39</v>
      </c>
      <c r="C24" s="128">
        <f>50*500000*1.26*4.87</f>
        <v>153405000</v>
      </c>
      <c r="D24" s="128">
        <f>C24*1.19</f>
        <v>182551950</v>
      </c>
      <c r="E24" s="129"/>
      <c r="F24" s="2" t="s">
        <v>40</v>
      </c>
    </row>
    <row r="25" spans="1:26" ht="15.75" customHeight="1" x14ac:dyDescent="0.25">
      <c r="A25" s="109"/>
      <c r="B25" s="110" t="s">
        <v>41</v>
      </c>
      <c r="C25" s="130">
        <f t="shared" ref="C25:D25" si="4">C19+C22</f>
        <v>2202019000</v>
      </c>
      <c r="D25" s="130">
        <f t="shared" si="4"/>
        <v>2620402610</v>
      </c>
      <c r="E25" s="131"/>
      <c r="F25" s="2"/>
    </row>
    <row r="26" spans="1:26" ht="15.75" customHeight="1" x14ac:dyDescent="0.25">
      <c r="A26" s="101">
        <v>4</v>
      </c>
      <c r="B26" s="132" t="s">
        <v>42</v>
      </c>
      <c r="C26" s="132"/>
      <c r="D26" s="103"/>
      <c r="E26" s="104"/>
      <c r="F26" s="2"/>
    </row>
    <row r="27" spans="1:26" ht="33" customHeight="1" x14ac:dyDescent="0.25">
      <c r="A27" s="101">
        <v>4.0999999999999996</v>
      </c>
      <c r="B27" s="105" t="s">
        <v>43</v>
      </c>
      <c r="C27" s="106">
        <v>79723664.192900002</v>
      </c>
      <c r="D27" s="106">
        <v>94871160.389550999</v>
      </c>
      <c r="E27" s="108" t="s">
        <v>11</v>
      </c>
      <c r="F27" s="2"/>
    </row>
    <row r="28" spans="1:26" ht="33" customHeight="1" x14ac:dyDescent="0.25">
      <c r="A28" s="101">
        <v>4.2</v>
      </c>
      <c r="B28" s="105" t="s">
        <v>44</v>
      </c>
      <c r="C28" s="106">
        <v>107626000</v>
      </c>
      <c r="D28" s="106">
        <v>128074940</v>
      </c>
      <c r="E28" s="133" t="s">
        <v>45</v>
      </c>
      <c r="F28" s="2"/>
    </row>
    <row r="29" spans="1:26" ht="42" customHeight="1" x14ac:dyDescent="0.25">
      <c r="A29" s="134" t="s">
        <v>46</v>
      </c>
      <c r="B29" s="105" t="s">
        <v>47</v>
      </c>
      <c r="C29" s="106">
        <v>10560000</v>
      </c>
      <c r="D29" s="106">
        <v>12566400</v>
      </c>
      <c r="E29" s="108" t="s">
        <v>26</v>
      </c>
      <c r="F29" s="2"/>
    </row>
    <row r="30" spans="1:26" ht="15.75" customHeight="1" x14ac:dyDescent="0.25">
      <c r="A30" s="134" t="s">
        <v>48</v>
      </c>
      <c r="B30" s="105" t="s">
        <v>49</v>
      </c>
      <c r="C30" s="106">
        <v>19008000</v>
      </c>
      <c r="D30" s="106">
        <v>22619520</v>
      </c>
      <c r="E30" s="108" t="s">
        <v>26</v>
      </c>
      <c r="F30" s="2"/>
    </row>
    <row r="31" spans="1:26" ht="15.75" customHeight="1" x14ac:dyDescent="0.25">
      <c r="A31" s="134" t="s">
        <v>50</v>
      </c>
      <c r="B31" s="105" t="s">
        <v>51</v>
      </c>
      <c r="C31" s="106">
        <v>10560000</v>
      </c>
      <c r="D31" s="106">
        <v>12566400</v>
      </c>
      <c r="E31" s="108" t="s">
        <v>26</v>
      </c>
      <c r="F31" s="2"/>
    </row>
    <row r="32" spans="1:26" ht="15.75" customHeight="1" x14ac:dyDescent="0.25">
      <c r="A32" s="134" t="s">
        <v>52</v>
      </c>
      <c r="B32" s="105" t="s">
        <v>53</v>
      </c>
      <c r="C32" s="106">
        <v>13200000</v>
      </c>
      <c r="D32" s="106">
        <v>15708000</v>
      </c>
      <c r="E32" s="108" t="s">
        <v>26</v>
      </c>
      <c r="F32" s="2"/>
    </row>
    <row r="33" spans="1:26" ht="15.75" customHeight="1" x14ac:dyDescent="0.25">
      <c r="A33" s="134" t="s">
        <v>54</v>
      </c>
      <c r="B33" s="105" t="s">
        <v>55</v>
      </c>
      <c r="C33" s="106">
        <v>19008000</v>
      </c>
      <c r="D33" s="106">
        <v>22619520</v>
      </c>
      <c r="E33" s="108" t="s">
        <v>26</v>
      </c>
      <c r="F33" s="2"/>
    </row>
    <row r="34" spans="1:26" ht="15.75" customHeight="1" x14ac:dyDescent="0.25">
      <c r="A34" s="134" t="s">
        <v>56</v>
      </c>
      <c r="B34" s="105" t="s">
        <v>57</v>
      </c>
      <c r="C34" s="106">
        <v>25000000</v>
      </c>
      <c r="D34" s="106">
        <v>29750000</v>
      </c>
      <c r="E34" s="108" t="s">
        <v>26</v>
      </c>
      <c r="F34" s="2"/>
    </row>
    <row r="35" spans="1:26" ht="27" customHeight="1" x14ac:dyDescent="0.25">
      <c r="A35" s="134" t="s">
        <v>58</v>
      </c>
      <c r="B35" s="105" t="s">
        <v>59</v>
      </c>
      <c r="C35" s="106">
        <v>10290000</v>
      </c>
      <c r="D35" s="106">
        <v>12245100</v>
      </c>
      <c r="E35" s="108" t="s">
        <v>26</v>
      </c>
      <c r="F35" s="2"/>
    </row>
    <row r="36" spans="1:26" ht="15" customHeight="1" x14ac:dyDescent="0.25">
      <c r="A36" s="101">
        <v>4.3</v>
      </c>
      <c r="B36" s="105" t="s">
        <v>60</v>
      </c>
      <c r="C36" s="106">
        <v>15000000</v>
      </c>
      <c r="D36" s="106">
        <v>17850000</v>
      </c>
      <c r="E36" s="108" t="s">
        <v>20</v>
      </c>
      <c r="F36" s="2"/>
    </row>
    <row r="37" spans="1:26" ht="32.25" customHeight="1" x14ac:dyDescent="0.25">
      <c r="A37" s="101">
        <v>4.4000000000000004</v>
      </c>
      <c r="B37" s="105" t="s">
        <v>61</v>
      </c>
      <c r="C37" s="106">
        <v>32000000</v>
      </c>
      <c r="D37" s="106">
        <v>38080000</v>
      </c>
      <c r="E37" s="108" t="s">
        <v>20</v>
      </c>
      <c r="F37" s="2"/>
    </row>
    <row r="38" spans="1:26" ht="27" customHeight="1" x14ac:dyDescent="0.25">
      <c r="A38" s="101">
        <v>4.5</v>
      </c>
      <c r="B38" s="105" t="s">
        <v>62</v>
      </c>
      <c r="C38" s="106">
        <v>250000</v>
      </c>
      <c r="D38" s="106">
        <v>297500</v>
      </c>
      <c r="E38" s="108" t="s">
        <v>20</v>
      </c>
      <c r="F38" s="2"/>
    </row>
    <row r="39" spans="1:26" ht="15.75" customHeight="1" x14ac:dyDescent="0.25">
      <c r="A39" s="101">
        <v>4.5999999999999996</v>
      </c>
      <c r="B39" s="105" t="s">
        <v>63</v>
      </c>
      <c r="C39" s="106">
        <v>7245000</v>
      </c>
      <c r="D39" s="106">
        <v>8621550</v>
      </c>
      <c r="E39" s="108" t="s">
        <v>20</v>
      </c>
      <c r="F39" s="2"/>
    </row>
    <row r="40" spans="1:26" ht="27.75" customHeight="1" x14ac:dyDescent="0.25">
      <c r="A40" s="101">
        <v>4.7</v>
      </c>
      <c r="B40" s="105" t="s">
        <v>64</v>
      </c>
      <c r="C40" s="106">
        <v>341600</v>
      </c>
      <c r="D40" s="106">
        <v>406504</v>
      </c>
      <c r="E40" s="108" t="s">
        <v>20</v>
      </c>
      <c r="F40" s="2"/>
    </row>
    <row r="41" spans="1:26" ht="15.75" customHeight="1" x14ac:dyDescent="0.25">
      <c r="A41" s="135"/>
      <c r="B41" s="110" t="s">
        <v>65</v>
      </c>
      <c r="C41" s="111">
        <f t="shared" ref="C41:D41" si="5">C27+C28+SUM(C36:C40)</f>
        <v>242186264.1929</v>
      </c>
      <c r="D41" s="111">
        <f t="shared" si="5"/>
        <v>288201654.38955098</v>
      </c>
      <c r="E41" s="136"/>
      <c r="F41" s="2"/>
    </row>
    <row r="42" spans="1:26" ht="15.75" customHeight="1" x14ac:dyDescent="0.25">
      <c r="A42" s="101">
        <v>5</v>
      </c>
      <c r="B42" s="137" t="s">
        <v>66</v>
      </c>
      <c r="C42" s="137"/>
      <c r="D42" s="103"/>
      <c r="E42" s="104"/>
      <c r="F42" s="2"/>
    </row>
    <row r="43" spans="1:26" ht="34.5" customHeight="1" x14ac:dyDescent="0.25">
      <c r="A43" s="101">
        <v>5.0999999999999996</v>
      </c>
      <c r="B43" s="105" t="s">
        <v>67</v>
      </c>
      <c r="C43" s="106">
        <v>31660630</v>
      </c>
      <c r="D43" s="106">
        <v>37676149.699999996</v>
      </c>
      <c r="E43" s="108" t="s">
        <v>20</v>
      </c>
      <c r="F43" s="2"/>
    </row>
    <row r="44" spans="1:26" ht="31.5" customHeight="1" x14ac:dyDescent="0.25">
      <c r="A44" s="101">
        <v>5.2</v>
      </c>
      <c r="B44" s="105" t="s">
        <v>68</v>
      </c>
      <c r="C44" s="106">
        <v>30000000</v>
      </c>
      <c r="D44" s="106">
        <v>35700000</v>
      </c>
      <c r="E44" s="108" t="s">
        <v>16</v>
      </c>
      <c r="F44" s="2"/>
    </row>
    <row r="45" spans="1:26" ht="15.75" customHeight="1" x14ac:dyDescent="0.25">
      <c r="A45" s="138"/>
      <c r="B45" s="139" t="s">
        <v>69</v>
      </c>
      <c r="C45" s="140">
        <f t="shared" ref="C45:D45" si="6">SUM(C43:C44)</f>
        <v>61660630</v>
      </c>
      <c r="D45" s="140">
        <f t="shared" si="6"/>
        <v>73376149.699999988</v>
      </c>
      <c r="E45" s="141"/>
      <c r="F45" s="2"/>
    </row>
    <row r="46" spans="1:26" ht="15.75" customHeight="1" x14ac:dyDescent="0.4">
      <c r="A46" s="142" t="s">
        <v>70</v>
      </c>
      <c r="B46" s="143" t="s">
        <v>71</v>
      </c>
      <c r="C46" s="144">
        <f t="shared" ref="C46:D46" si="7">C52+C65</f>
        <v>244624510</v>
      </c>
      <c r="D46" s="144">
        <f t="shared" si="7"/>
        <v>291103166.89999998</v>
      </c>
      <c r="E46" s="145"/>
      <c r="F46" s="58"/>
      <c r="G46" s="58"/>
      <c r="H46" s="58"/>
      <c r="I46" s="58"/>
      <c r="J46" s="58"/>
      <c r="K46" s="58"/>
      <c r="L46" s="58"/>
      <c r="M46" s="58"/>
      <c r="N46" s="58"/>
      <c r="O46" s="58"/>
      <c r="P46" s="58"/>
      <c r="Q46" s="58"/>
      <c r="R46" s="58"/>
      <c r="S46" s="58"/>
      <c r="T46" s="58"/>
      <c r="U46" s="58"/>
      <c r="V46" s="58"/>
      <c r="W46" s="58"/>
      <c r="X46" s="58"/>
      <c r="Y46" s="58"/>
      <c r="Z46" s="58"/>
    </row>
    <row r="47" spans="1:26" ht="15.75" customHeight="1" x14ac:dyDescent="0.25">
      <c r="A47" s="101">
        <v>1</v>
      </c>
      <c r="B47" s="105" t="s">
        <v>72</v>
      </c>
      <c r="C47" s="105"/>
      <c r="D47" s="103"/>
      <c r="E47" s="104"/>
      <c r="F47" s="2"/>
    </row>
    <row r="48" spans="1:26" ht="27.75" customHeight="1" x14ac:dyDescent="0.25">
      <c r="A48" s="101">
        <v>1.1000000000000001</v>
      </c>
      <c r="B48" s="105" t="s">
        <v>73</v>
      </c>
      <c r="C48" s="146">
        <v>19600000</v>
      </c>
      <c r="D48" s="146">
        <v>23324000</v>
      </c>
      <c r="E48" s="147" t="s">
        <v>74</v>
      </c>
      <c r="F48" s="2"/>
    </row>
    <row r="49" spans="1:6" ht="27.75" customHeight="1" x14ac:dyDescent="0.25">
      <c r="A49" s="101">
        <v>1.2</v>
      </c>
      <c r="B49" s="105" t="s">
        <v>75</v>
      </c>
      <c r="C49" s="146">
        <v>49735000</v>
      </c>
      <c r="D49" s="146">
        <v>59184650</v>
      </c>
      <c r="E49" s="147"/>
      <c r="F49" s="2"/>
    </row>
    <row r="50" spans="1:6" ht="50.25" customHeight="1" x14ac:dyDescent="0.25">
      <c r="A50" s="241" t="s">
        <v>76</v>
      </c>
      <c r="B50" s="105" t="s">
        <v>77</v>
      </c>
      <c r="C50" s="106">
        <v>735000</v>
      </c>
      <c r="D50" s="106">
        <v>874650</v>
      </c>
      <c r="E50" s="108" t="s">
        <v>78</v>
      </c>
      <c r="F50" s="2"/>
    </row>
    <row r="51" spans="1:6" ht="45" customHeight="1" x14ac:dyDescent="0.25">
      <c r="A51" s="234"/>
      <c r="B51" s="105" t="s">
        <v>79</v>
      </c>
      <c r="C51" s="106">
        <v>49000000</v>
      </c>
      <c r="D51" s="106">
        <v>58310000</v>
      </c>
      <c r="E51" s="108" t="s">
        <v>80</v>
      </c>
      <c r="F51" s="2"/>
    </row>
    <row r="52" spans="1:6" ht="15.75" customHeight="1" x14ac:dyDescent="0.25">
      <c r="A52" s="109"/>
      <c r="B52" s="110" t="s">
        <v>81</v>
      </c>
      <c r="C52" s="130">
        <f t="shared" ref="C52:D52" si="8">C48+C49</f>
        <v>69335000</v>
      </c>
      <c r="D52" s="130">
        <f t="shared" si="8"/>
        <v>82508650</v>
      </c>
      <c r="E52" s="131"/>
      <c r="F52" s="2"/>
    </row>
    <row r="53" spans="1:6" ht="18" customHeight="1" x14ac:dyDescent="0.25">
      <c r="A53" s="101">
        <v>2</v>
      </c>
      <c r="B53" s="105" t="s">
        <v>82</v>
      </c>
      <c r="C53" s="106"/>
      <c r="D53" s="106"/>
      <c r="E53" s="108"/>
      <c r="F53" s="2"/>
    </row>
    <row r="54" spans="1:6" ht="18" customHeight="1" x14ac:dyDescent="0.25">
      <c r="A54" s="101">
        <v>2.1</v>
      </c>
      <c r="B54" s="105" t="s">
        <v>83</v>
      </c>
      <c r="C54" s="106">
        <v>106330000</v>
      </c>
      <c r="D54" s="106">
        <v>126532700</v>
      </c>
      <c r="E54" s="108"/>
      <c r="F54" s="2"/>
    </row>
    <row r="55" spans="1:6" ht="15.75" customHeight="1" x14ac:dyDescent="0.25">
      <c r="A55" s="240"/>
      <c r="B55" s="105" t="s">
        <v>84</v>
      </c>
      <c r="C55" s="106">
        <v>44100000</v>
      </c>
      <c r="D55" s="106">
        <v>52479000</v>
      </c>
      <c r="E55" s="108" t="s">
        <v>85</v>
      </c>
      <c r="F55" s="2"/>
    </row>
    <row r="56" spans="1:6" ht="15.75" customHeight="1" x14ac:dyDescent="0.25">
      <c r="A56" s="236"/>
      <c r="B56" s="105" t="s">
        <v>86</v>
      </c>
      <c r="C56" s="106">
        <v>29400000.000000004</v>
      </c>
      <c r="D56" s="106">
        <v>34986000</v>
      </c>
      <c r="E56" s="108" t="s">
        <v>85</v>
      </c>
      <c r="F56" s="2"/>
    </row>
    <row r="57" spans="1:6" ht="45" customHeight="1" x14ac:dyDescent="0.25">
      <c r="A57" s="234"/>
      <c r="B57" s="105" t="s">
        <v>87</v>
      </c>
      <c r="C57" s="106">
        <v>31850000.000000004</v>
      </c>
      <c r="D57" s="106">
        <v>37901500</v>
      </c>
      <c r="E57" s="108" t="s">
        <v>85</v>
      </c>
      <c r="F57" s="2"/>
    </row>
    <row r="58" spans="1:6" ht="30" customHeight="1" x14ac:dyDescent="0.25">
      <c r="A58" s="101">
        <v>2.2000000000000002</v>
      </c>
      <c r="B58" s="105" t="s">
        <v>88</v>
      </c>
      <c r="C58" s="106">
        <v>980000.00000000012</v>
      </c>
      <c r="D58" s="106">
        <v>1166200</v>
      </c>
      <c r="E58" s="108" t="s">
        <v>85</v>
      </c>
      <c r="F58" s="2"/>
    </row>
    <row r="59" spans="1:6" ht="27" customHeight="1" x14ac:dyDescent="0.25">
      <c r="A59" s="101">
        <v>2.2999999999999998</v>
      </c>
      <c r="B59" s="105" t="s">
        <v>89</v>
      </c>
      <c r="C59" s="106">
        <v>18000000</v>
      </c>
      <c r="D59" s="106">
        <v>21420000</v>
      </c>
      <c r="E59" s="108" t="s">
        <v>20</v>
      </c>
      <c r="F59" s="2"/>
    </row>
    <row r="60" spans="1:6" ht="24" customHeight="1" x14ac:dyDescent="0.25">
      <c r="A60" s="101">
        <v>2.4</v>
      </c>
      <c r="B60" s="105" t="s">
        <v>90</v>
      </c>
      <c r="C60" s="106">
        <v>35770000</v>
      </c>
      <c r="D60" s="106">
        <v>42566300</v>
      </c>
      <c r="E60" s="108"/>
      <c r="F60" s="2"/>
    </row>
    <row r="61" spans="1:6" ht="46.5" customHeight="1" x14ac:dyDescent="0.25">
      <c r="A61" s="242"/>
      <c r="B61" s="105" t="s">
        <v>91</v>
      </c>
      <c r="C61" s="106">
        <v>1470000</v>
      </c>
      <c r="D61" s="106">
        <v>1749300</v>
      </c>
      <c r="E61" s="108" t="s">
        <v>85</v>
      </c>
      <c r="F61" s="2"/>
    </row>
    <row r="62" spans="1:6" ht="45" customHeight="1" x14ac:dyDescent="0.25">
      <c r="A62" s="234"/>
      <c r="B62" s="105" t="s">
        <v>92</v>
      </c>
      <c r="C62" s="106">
        <v>34300000</v>
      </c>
      <c r="D62" s="106">
        <v>40817000</v>
      </c>
      <c r="E62" s="108" t="s">
        <v>85</v>
      </c>
      <c r="F62" s="2"/>
    </row>
    <row r="63" spans="1:6" ht="27" customHeight="1" x14ac:dyDescent="0.25">
      <c r="A63" s="101">
        <v>2.5</v>
      </c>
      <c r="B63" s="105" t="s">
        <v>93</v>
      </c>
      <c r="C63" s="106">
        <v>1372000</v>
      </c>
      <c r="D63" s="106">
        <v>1632680</v>
      </c>
      <c r="E63" s="148">
        <v>2022</v>
      </c>
      <c r="F63" s="2"/>
    </row>
    <row r="64" spans="1:6" ht="15.75" customHeight="1" x14ac:dyDescent="0.25">
      <c r="A64" s="149">
        <v>2.6</v>
      </c>
      <c r="B64" s="150" t="s">
        <v>108</v>
      </c>
      <c r="C64" s="151">
        <v>12837510</v>
      </c>
      <c r="D64" s="151">
        <v>15276636.899999999</v>
      </c>
      <c r="E64" s="152" t="s">
        <v>18</v>
      </c>
      <c r="F64" s="2"/>
    </row>
    <row r="65" spans="1:26" ht="15.75" customHeight="1" x14ac:dyDescent="0.25">
      <c r="A65" s="153"/>
      <c r="B65" s="154" t="s">
        <v>95</v>
      </c>
      <c r="C65" s="155">
        <f t="shared" ref="C65:D65" si="9">C54+C58+C59+C60+C63+C64</f>
        <v>175289510</v>
      </c>
      <c r="D65" s="155">
        <f t="shared" si="9"/>
        <v>208594516.90000001</v>
      </c>
      <c r="E65" s="156"/>
      <c r="F65" s="2"/>
    </row>
    <row r="66" spans="1:26" ht="15.75" customHeight="1" x14ac:dyDescent="0.35">
      <c r="A66" s="157" t="s">
        <v>96</v>
      </c>
      <c r="B66" s="143" t="s">
        <v>97</v>
      </c>
      <c r="C66" s="144">
        <f t="shared" ref="C66:D66" si="10">C71</f>
        <v>465973500</v>
      </c>
      <c r="D66" s="144">
        <f t="shared" si="10"/>
        <v>554508465</v>
      </c>
      <c r="E66" s="158"/>
      <c r="F66" s="72"/>
      <c r="G66" s="72"/>
      <c r="H66" s="72"/>
      <c r="I66" s="72"/>
      <c r="J66" s="72"/>
      <c r="K66" s="72"/>
      <c r="L66" s="72"/>
      <c r="M66" s="72"/>
      <c r="N66" s="72"/>
      <c r="O66" s="72"/>
      <c r="P66" s="72"/>
      <c r="Q66" s="72"/>
      <c r="R66" s="72"/>
      <c r="S66" s="72"/>
      <c r="T66" s="72"/>
      <c r="U66" s="72"/>
      <c r="V66" s="72"/>
      <c r="W66" s="72"/>
      <c r="X66" s="72"/>
      <c r="Y66" s="72"/>
      <c r="Z66" s="72"/>
    </row>
    <row r="67" spans="1:26" ht="15.75" customHeight="1" x14ac:dyDescent="0.25">
      <c r="A67" s="101">
        <v>1</v>
      </c>
      <c r="B67" s="105" t="s">
        <v>98</v>
      </c>
      <c r="C67" s="106">
        <v>2678500</v>
      </c>
      <c r="D67" s="106">
        <v>3187415</v>
      </c>
      <c r="E67" s="108" t="s">
        <v>99</v>
      </c>
      <c r="F67" s="117">
        <f>diverse!H28</f>
        <v>0</v>
      </c>
    </row>
    <row r="68" spans="1:26" ht="15.75" customHeight="1" x14ac:dyDescent="0.25">
      <c r="A68" s="101">
        <v>2</v>
      </c>
      <c r="B68" s="105" t="s">
        <v>100</v>
      </c>
      <c r="C68" s="106">
        <v>17045000</v>
      </c>
      <c r="D68" s="106">
        <v>20283550</v>
      </c>
      <c r="E68" s="108" t="s">
        <v>99</v>
      </c>
      <c r="F68" s="117">
        <f>diverse!H31</f>
        <v>0</v>
      </c>
    </row>
    <row r="69" spans="1:26" ht="15.75" customHeight="1" x14ac:dyDescent="0.25">
      <c r="A69" s="101">
        <v>3</v>
      </c>
      <c r="B69" s="105" t="s">
        <v>101</v>
      </c>
      <c r="C69" s="106">
        <v>105350000.00000001</v>
      </c>
      <c r="D69" s="106">
        <v>125366500.00000001</v>
      </c>
      <c r="E69" s="108" t="s">
        <v>102</v>
      </c>
      <c r="F69" s="117">
        <f>diverse!H48</f>
        <v>0</v>
      </c>
    </row>
    <row r="70" spans="1:26" ht="15.75" customHeight="1" x14ac:dyDescent="0.25">
      <c r="A70" s="149">
        <v>4</v>
      </c>
      <c r="B70" s="150" t="s">
        <v>103</v>
      </c>
      <c r="C70" s="151">
        <v>340900000</v>
      </c>
      <c r="D70" s="151">
        <v>405671000</v>
      </c>
      <c r="E70" s="152" t="s">
        <v>99</v>
      </c>
      <c r="F70" s="117">
        <f>diverse!H54</f>
        <v>0</v>
      </c>
    </row>
    <row r="71" spans="1:26" ht="15.75" customHeight="1" x14ac:dyDescent="0.25">
      <c r="A71" s="159"/>
      <c r="B71" s="139" t="s">
        <v>104</v>
      </c>
      <c r="C71" s="160">
        <f t="shared" ref="C71:D71" si="11">SUM(C67:C70)</f>
        <v>465973500</v>
      </c>
      <c r="D71" s="160">
        <f t="shared" si="11"/>
        <v>554508465</v>
      </c>
      <c r="E71" s="161"/>
      <c r="F71" s="2"/>
    </row>
    <row r="72" spans="1:26" ht="15.75" customHeight="1" x14ac:dyDescent="0.25">
      <c r="B72" s="1"/>
      <c r="C72" s="1"/>
      <c r="F72" s="2"/>
    </row>
    <row r="73" spans="1:26" ht="15.75" customHeight="1" x14ac:dyDescent="0.25">
      <c r="B73" s="1"/>
      <c r="C73" s="1"/>
      <c r="F73" s="2"/>
    </row>
    <row r="74" spans="1:26" ht="15.75" customHeight="1" x14ac:dyDescent="0.25">
      <c r="B74" s="1"/>
      <c r="C74" s="1"/>
      <c r="F74" s="2"/>
    </row>
    <row r="75" spans="1:26" ht="15.75" customHeight="1" x14ac:dyDescent="0.25">
      <c r="B75" s="1"/>
      <c r="C75" s="1"/>
      <c r="F75" s="2"/>
    </row>
    <row r="76" spans="1:26" ht="15.75" customHeight="1" x14ac:dyDescent="0.35">
      <c r="A76" s="238" t="s">
        <v>105</v>
      </c>
      <c r="B76" s="239"/>
      <c r="C76" s="78" t="str">
        <f t="shared" ref="C76:D76" si="12">C2</f>
        <v>Valoare estimata proiect (lei fara TVA)</v>
      </c>
      <c r="D76" s="79" t="str">
        <f t="shared" si="12"/>
        <v>Valoare estimata proiect (lei cu TVA)</v>
      </c>
      <c r="F76" s="2"/>
    </row>
    <row r="77" spans="1:26" ht="15.75" customHeight="1" x14ac:dyDescent="0.25">
      <c r="A77" s="80" t="s">
        <v>5</v>
      </c>
      <c r="B77" s="81" t="str">
        <f t="shared" ref="B77:D77" si="13">B3</f>
        <v>CRESTEREA SIGURANTEI RUTIERE</v>
      </c>
      <c r="C77" s="82">
        <f t="shared" si="13"/>
        <v>2819352872.1929002</v>
      </c>
      <c r="D77" s="83">
        <f t="shared" si="13"/>
        <v>3355029917.9095511</v>
      </c>
      <c r="F77" s="2"/>
    </row>
    <row r="78" spans="1:26" ht="32.25" customHeight="1" x14ac:dyDescent="0.25">
      <c r="A78" s="84" t="s">
        <v>70</v>
      </c>
      <c r="B78" s="85" t="str">
        <f t="shared" ref="B78:D78" si="14">B46</f>
        <v>DEZVOLTAREA UNOR SISTEME INTEGRATE DE MANAGEMENT AL TRAFICULUI</v>
      </c>
      <c r="C78" s="86">
        <f t="shared" si="14"/>
        <v>244624510</v>
      </c>
      <c r="D78" s="87">
        <f t="shared" si="14"/>
        <v>291103166.89999998</v>
      </c>
      <c r="F78" s="2"/>
    </row>
    <row r="79" spans="1:26" ht="15.75" customHeight="1" x14ac:dyDescent="0.25">
      <c r="A79" s="84" t="s">
        <v>96</v>
      </c>
      <c r="B79" s="85" t="str">
        <f t="shared" ref="B79:D79" si="15">B66</f>
        <v>REFORMA SISTEMULUI DE TAXARE SI CONTROL IN ROMANIA</v>
      </c>
      <c r="C79" s="86">
        <f t="shared" si="15"/>
        <v>465973500</v>
      </c>
      <c r="D79" s="87">
        <f t="shared" si="15"/>
        <v>554508465</v>
      </c>
      <c r="F79" s="2"/>
    </row>
    <row r="80" spans="1:26" ht="15.75" customHeight="1" x14ac:dyDescent="0.35">
      <c r="A80" s="88"/>
      <c r="B80" s="89" t="s">
        <v>106</v>
      </c>
      <c r="C80" s="90">
        <f t="shared" ref="C80:D80" si="16">SUM(C77:C79)</f>
        <v>3529950882.1929002</v>
      </c>
      <c r="D80" s="91">
        <f t="shared" si="16"/>
        <v>4200641549.8095512</v>
      </c>
      <c r="F80" s="2"/>
    </row>
    <row r="81" spans="2:6" ht="15.75" customHeight="1" x14ac:dyDescent="0.25">
      <c r="B81" s="1"/>
      <c r="C81" s="1"/>
      <c r="F81" s="2"/>
    </row>
    <row r="82" spans="2:6" ht="15.75" customHeight="1" x14ac:dyDescent="0.25">
      <c r="B82" s="1"/>
      <c r="C82" s="1"/>
      <c r="F82" s="2"/>
    </row>
    <row r="83" spans="2:6" ht="15.75" customHeight="1" x14ac:dyDescent="0.25">
      <c r="B83" s="1"/>
      <c r="C83" s="1"/>
      <c r="F83" s="2"/>
    </row>
    <row r="84" spans="2:6" ht="15.75" customHeight="1" x14ac:dyDescent="0.25">
      <c r="B84" s="1"/>
      <c r="C84" s="1"/>
      <c r="F84" s="2"/>
    </row>
    <row r="85" spans="2:6" ht="15.75" customHeight="1" x14ac:dyDescent="0.25">
      <c r="B85" s="1"/>
      <c r="C85" s="1"/>
      <c r="F85" s="2"/>
    </row>
    <row r="86" spans="2:6" ht="15.75" customHeight="1" x14ac:dyDescent="0.25">
      <c r="B86" s="1"/>
      <c r="C86" s="1"/>
      <c r="F86" s="2"/>
    </row>
    <row r="87" spans="2:6" ht="15.75" customHeight="1" x14ac:dyDescent="0.25">
      <c r="B87" s="1"/>
      <c r="C87" s="1"/>
      <c r="F87" s="2"/>
    </row>
    <row r="88" spans="2:6" ht="15.75" customHeight="1" x14ac:dyDescent="0.25">
      <c r="B88" s="1"/>
      <c r="C88" s="1"/>
      <c r="F88" s="2"/>
    </row>
    <row r="89" spans="2:6" ht="15.75" customHeight="1" x14ac:dyDescent="0.25">
      <c r="B89" s="1"/>
      <c r="C89" s="1"/>
      <c r="F89" s="2"/>
    </row>
    <row r="90" spans="2:6" ht="15.75" customHeight="1" x14ac:dyDescent="0.25">
      <c r="B90" s="1"/>
      <c r="C90" s="1"/>
      <c r="F90" s="2"/>
    </row>
    <row r="91" spans="2:6" ht="15.75" customHeight="1" x14ac:dyDescent="0.25">
      <c r="B91" s="1"/>
      <c r="C91" s="1"/>
      <c r="F91" s="2"/>
    </row>
    <row r="92" spans="2:6" ht="15.75" customHeight="1" x14ac:dyDescent="0.25">
      <c r="B92" s="1"/>
      <c r="C92" s="1"/>
      <c r="F92" s="2"/>
    </row>
    <row r="93" spans="2:6" ht="15.75" customHeight="1" x14ac:dyDescent="0.25">
      <c r="B93" s="1"/>
      <c r="C93" s="1"/>
      <c r="F93" s="2"/>
    </row>
    <row r="94" spans="2:6" ht="15.75" customHeight="1" x14ac:dyDescent="0.25">
      <c r="B94" s="1"/>
      <c r="C94" s="1"/>
      <c r="F94" s="2"/>
    </row>
    <row r="95" spans="2:6" ht="15.75" customHeight="1" x14ac:dyDescent="0.25">
      <c r="B95" s="1"/>
      <c r="C95" s="1"/>
      <c r="F95" s="2"/>
    </row>
    <row r="96" spans="2:6" ht="15.75" customHeight="1" x14ac:dyDescent="0.25">
      <c r="B96" s="1"/>
      <c r="C96" s="1"/>
      <c r="F96" s="2"/>
    </row>
    <row r="97" spans="2:6" ht="15.75" customHeight="1" x14ac:dyDescent="0.25">
      <c r="B97" s="1"/>
      <c r="C97" s="1"/>
      <c r="F97" s="2"/>
    </row>
    <row r="98" spans="2:6" ht="15.75" customHeight="1" x14ac:dyDescent="0.25">
      <c r="B98" s="1"/>
      <c r="C98" s="1"/>
      <c r="F98" s="2"/>
    </row>
    <row r="99" spans="2:6" ht="15.75" customHeight="1" x14ac:dyDescent="0.25">
      <c r="B99" s="1"/>
      <c r="C99" s="1"/>
      <c r="F99" s="2"/>
    </row>
    <row r="100" spans="2:6" ht="15.75" customHeight="1" x14ac:dyDescent="0.25">
      <c r="B100" s="1"/>
      <c r="C100" s="1"/>
      <c r="F100" s="2"/>
    </row>
    <row r="101" spans="2:6" ht="15.75" customHeight="1" x14ac:dyDescent="0.25">
      <c r="B101" s="1"/>
      <c r="C101" s="1"/>
      <c r="F101" s="2"/>
    </row>
    <row r="102" spans="2:6" ht="15.75" customHeight="1" x14ac:dyDescent="0.25">
      <c r="B102" s="1"/>
      <c r="C102" s="1"/>
      <c r="F102" s="2"/>
    </row>
    <row r="103" spans="2:6" ht="15.75" customHeight="1" x14ac:dyDescent="0.25">
      <c r="B103" s="1"/>
      <c r="C103" s="1"/>
      <c r="F103" s="2"/>
    </row>
    <row r="104" spans="2:6" ht="15.75" customHeight="1" x14ac:dyDescent="0.25">
      <c r="B104" s="1"/>
      <c r="C104" s="1"/>
      <c r="F104" s="2"/>
    </row>
    <row r="105" spans="2:6" ht="15.75" customHeight="1" x14ac:dyDescent="0.25">
      <c r="B105" s="1"/>
      <c r="C105" s="1"/>
      <c r="F105" s="2"/>
    </row>
    <row r="106" spans="2:6" ht="15.75" customHeight="1" x14ac:dyDescent="0.25">
      <c r="B106" s="1"/>
      <c r="C106" s="1"/>
      <c r="F106" s="2"/>
    </row>
    <row r="107" spans="2:6" ht="15.75" customHeight="1" x14ac:dyDescent="0.25">
      <c r="B107" s="1"/>
      <c r="C107" s="1"/>
      <c r="F107" s="2"/>
    </row>
    <row r="108" spans="2:6" ht="15.75" customHeight="1" x14ac:dyDescent="0.25">
      <c r="B108" s="1"/>
      <c r="C108" s="1"/>
      <c r="F108" s="2"/>
    </row>
    <row r="109" spans="2:6" ht="15.75" customHeight="1" x14ac:dyDescent="0.25">
      <c r="B109" s="1"/>
      <c r="C109" s="1"/>
      <c r="F109" s="2"/>
    </row>
    <row r="110" spans="2:6" ht="15.75" customHeight="1" x14ac:dyDescent="0.25">
      <c r="B110" s="1"/>
      <c r="C110" s="1"/>
      <c r="F110" s="2"/>
    </row>
    <row r="111" spans="2:6" ht="15.75" customHeight="1" x14ac:dyDescent="0.25">
      <c r="B111" s="1"/>
      <c r="C111" s="1"/>
      <c r="F111" s="2"/>
    </row>
    <row r="112" spans="2:6" ht="15.75" customHeight="1" x14ac:dyDescent="0.25">
      <c r="B112" s="1"/>
      <c r="C112" s="1"/>
      <c r="F112" s="2"/>
    </row>
    <row r="113" spans="2:6" ht="15.75" customHeight="1" x14ac:dyDescent="0.25">
      <c r="B113" s="1"/>
      <c r="C113" s="1"/>
      <c r="F113" s="2"/>
    </row>
    <row r="114" spans="2:6" ht="15.75" customHeight="1" x14ac:dyDescent="0.25">
      <c r="B114" s="1"/>
      <c r="C114" s="1"/>
      <c r="F114" s="2"/>
    </row>
    <row r="115" spans="2:6" ht="15.75" customHeight="1" x14ac:dyDescent="0.25">
      <c r="B115" s="1"/>
      <c r="C115" s="1"/>
      <c r="F115" s="2"/>
    </row>
    <row r="116" spans="2:6" ht="15.75" customHeight="1" x14ac:dyDescent="0.25">
      <c r="B116" s="1"/>
      <c r="C116" s="1"/>
      <c r="F116" s="2"/>
    </row>
    <row r="117" spans="2:6" ht="15.75" customHeight="1" x14ac:dyDescent="0.25">
      <c r="B117" s="1"/>
      <c r="C117" s="1"/>
      <c r="F117" s="2"/>
    </row>
    <row r="118" spans="2:6" ht="15.75" customHeight="1" x14ac:dyDescent="0.25">
      <c r="B118" s="1"/>
      <c r="C118" s="1"/>
      <c r="F118" s="2"/>
    </row>
    <row r="119" spans="2:6" ht="15.75" customHeight="1" x14ac:dyDescent="0.25">
      <c r="B119" s="1"/>
      <c r="C119" s="1"/>
      <c r="F119" s="2"/>
    </row>
    <row r="120" spans="2:6" ht="15.75" customHeight="1" x14ac:dyDescent="0.25">
      <c r="B120" s="1"/>
      <c r="C120" s="1"/>
      <c r="F120" s="2"/>
    </row>
    <row r="121" spans="2:6" ht="15.75" customHeight="1" x14ac:dyDescent="0.25">
      <c r="B121" s="1"/>
      <c r="C121" s="1"/>
      <c r="F121" s="2"/>
    </row>
    <row r="122" spans="2:6" ht="15.75" customHeight="1" x14ac:dyDescent="0.25">
      <c r="B122" s="1"/>
      <c r="C122" s="1"/>
      <c r="F122" s="2"/>
    </row>
    <row r="123" spans="2:6" ht="15.75" customHeight="1" x14ac:dyDescent="0.25">
      <c r="B123" s="1"/>
      <c r="C123" s="1"/>
      <c r="F123" s="2"/>
    </row>
    <row r="124" spans="2:6" ht="15.75" customHeight="1" x14ac:dyDescent="0.25">
      <c r="B124" s="1"/>
      <c r="C124" s="1"/>
      <c r="F124" s="2"/>
    </row>
    <row r="125" spans="2:6" ht="15.75" customHeight="1" x14ac:dyDescent="0.25">
      <c r="B125" s="1"/>
      <c r="C125" s="1"/>
      <c r="F125" s="2"/>
    </row>
    <row r="126" spans="2:6" ht="15.75" customHeight="1" x14ac:dyDescent="0.25">
      <c r="B126" s="1"/>
      <c r="C126" s="1"/>
      <c r="F126" s="2"/>
    </row>
    <row r="127" spans="2:6" ht="15.75" customHeight="1" x14ac:dyDescent="0.25">
      <c r="B127" s="1"/>
      <c r="C127" s="1"/>
      <c r="F127" s="2"/>
    </row>
    <row r="128" spans="2:6" ht="15.75" customHeight="1" x14ac:dyDescent="0.25">
      <c r="B128" s="1"/>
      <c r="C128" s="1"/>
      <c r="F128" s="2"/>
    </row>
    <row r="129" spans="2:6" ht="15.75" customHeight="1" x14ac:dyDescent="0.25">
      <c r="B129" s="1"/>
      <c r="C129" s="1"/>
      <c r="F129" s="2"/>
    </row>
    <row r="130" spans="2:6" ht="15.75" customHeight="1" x14ac:dyDescent="0.25">
      <c r="B130" s="1"/>
      <c r="C130" s="1"/>
      <c r="F130" s="2"/>
    </row>
    <row r="131" spans="2:6" ht="15.75" customHeight="1" x14ac:dyDescent="0.25">
      <c r="B131" s="1"/>
      <c r="C131" s="1"/>
      <c r="F131" s="2"/>
    </row>
    <row r="132" spans="2:6" ht="15.75" customHeight="1" x14ac:dyDescent="0.25">
      <c r="B132" s="1"/>
      <c r="C132" s="1"/>
      <c r="F132" s="2"/>
    </row>
    <row r="133" spans="2:6" ht="15.75" customHeight="1" x14ac:dyDescent="0.25">
      <c r="B133" s="1"/>
      <c r="C133" s="1"/>
      <c r="F133" s="2"/>
    </row>
    <row r="134" spans="2:6" ht="15.75" customHeight="1" x14ac:dyDescent="0.25">
      <c r="B134" s="1"/>
      <c r="C134" s="1"/>
      <c r="F134" s="2"/>
    </row>
    <row r="135" spans="2:6" ht="15.75" customHeight="1" x14ac:dyDescent="0.25">
      <c r="B135" s="1"/>
      <c r="C135" s="1"/>
      <c r="F135" s="2"/>
    </row>
    <row r="136" spans="2:6" ht="15.75" customHeight="1" x14ac:dyDescent="0.25">
      <c r="B136" s="1"/>
      <c r="C136" s="1"/>
      <c r="F136" s="2"/>
    </row>
    <row r="137" spans="2:6" ht="15.75" customHeight="1" x14ac:dyDescent="0.25">
      <c r="B137" s="1"/>
      <c r="C137" s="1"/>
      <c r="F137" s="2"/>
    </row>
    <row r="138" spans="2:6" ht="15.75" customHeight="1" x14ac:dyDescent="0.25">
      <c r="B138" s="1"/>
      <c r="C138" s="1"/>
      <c r="F138" s="2"/>
    </row>
    <row r="139" spans="2:6" ht="15.75" customHeight="1" x14ac:dyDescent="0.25">
      <c r="B139" s="1"/>
      <c r="C139" s="1"/>
      <c r="F139" s="2"/>
    </row>
    <row r="140" spans="2:6" ht="15.75" customHeight="1" x14ac:dyDescent="0.25">
      <c r="B140" s="1"/>
      <c r="C140" s="1"/>
      <c r="F140" s="2"/>
    </row>
    <row r="141" spans="2:6" ht="15.75" customHeight="1" x14ac:dyDescent="0.25">
      <c r="B141" s="1"/>
      <c r="C141" s="1"/>
      <c r="F141" s="2"/>
    </row>
    <row r="142" spans="2:6" ht="15.75" customHeight="1" x14ac:dyDescent="0.25">
      <c r="B142" s="1"/>
      <c r="C142" s="1"/>
      <c r="F142" s="2"/>
    </row>
    <row r="143" spans="2:6" ht="15.75" customHeight="1" x14ac:dyDescent="0.25">
      <c r="B143" s="1"/>
      <c r="C143" s="1"/>
      <c r="F143" s="2"/>
    </row>
    <row r="144" spans="2:6" ht="15.75" customHeight="1" x14ac:dyDescent="0.25">
      <c r="B144" s="1"/>
      <c r="C144" s="1"/>
      <c r="F144" s="2"/>
    </row>
    <row r="145" spans="2:6" ht="15.75" customHeight="1" x14ac:dyDescent="0.25">
      <c r="B145" s="1"/>
      <c r="C145" s="1"/>
      <c r="F145" s="2"/>
    </row>
    <row r="146" spans="2:6" ht="15.75" customHeight="1" x14ac:dyDescent="0.25">
      <c r="B146" s="1"/>
      <c r="C146" s="1"/>
      <c r="F146" s="2"/>
    </row>
    <row r="147" spans="2:6" ht="15.75" customHeight="1" x14ac:dyDescent="0.25">
      <c r="B147" s="1"/>
      <c r="C147" s="1"/>
      <c r="F147" s="2"/>
    </row>
    <row r="148" spans="2:6" ht="15.75" customHeight="1" x14ac:dyDescent="0.25">
      <c r="B148" s="1"/>
      <c r="C148" s="1"/>
      <c r="F148" s="2"/>
    </row>
    <row r="149" spans="2:6" ht="15.75" customHeight="1" x14ac:dyDescent="0.25">
      <c r="B149" s="1"/>
      <c r="C149" s="1"/>
      <c r="F149" s="2"/>
    </row>
    <row r="150" spans="2:6" ht="15.75" customHeight="1" x14ac:dyDescent="0.25">
      <c r="B150" s="1"/>
      <c r="C150" s="1"/>
      <c r="F150" s="2"/>
    </row>
    <row r="151" spans="2:6" ht="15.75" customHeight="1" x14ac:dyDescent="0.25">
      <c r="B151" s="1"/>
      <c r="C151" s="1"/>
      <c r="F151" s="2"/>
    </row>
    <row r="152" spans="2:6" ht="15.75" customHeight="1" x14ac:dyDescent="0.25">
      <c r="B152" s="1"/>
      <c r="C152" s="1"/>
      <c r="F152" s="2"/>
    </row>
    <row r="153" spans="2:6" ht="15.75" customHeight="1" x14ac:dyDescent="0.25">
      <c r="B153" s="1"/>
      <c r="C153" s="1"/>
      <c r="F153" s="2"/>
    </row>
    <row r="154" spans="2:6" ht="15.75" customHeight="1" x14ac:dyDescent="0.25">
      <c r="B154" s="1"/>
      <c r="C154" s="1"/>
      <c r="F154" s="2"/>
    </row>
    <row r="155" spans="2:6" ht="15.75" customHeight="1" x14ac:dyDescent="0.25">
      <c r="B155" s="1"/>
      <c r="C155" s="1"/>
      <c r="F155" s="2"/>
    </row>
    <row r="156" spans="2:6" ht="15.75" customHeight="1" x14ac:dyDescent="0.25">
      <c r="B156" s="1"/>
      <c r="C156" s="1"/>
      <c r="F156" s="2"/>
    </row>
    <row r="157" spans="2:6" ht="15.75" customHeight="1" x14ac:dyDescent="0.25">
      <c r="B157" s="1"/>
      <c r="C157" s="1"/>
      <c r="F157" s="2"/>
    </row>
    <row r="158" spans="2:6" ht="15.75" customHeight="1" x14ac:dyDescent="0.25">
      <c r="B158" s="1"/>
      <c r="C158" s="1"/>
      <c r="F158" s="2"/>
    </row>
    <row r="159" spans="2:6" ht="15.75" customHeight="1" x14ac:dyDescent="0.25">
      <c r="B159" s="1"/>
      <c r="C159" s="1"/>
      <c r="F159" s="2"/>
    </row>
    <row r="160" spans="2:6" ht="15.75" customHeight="1" x14ac:dyDescent="0.25">
      <c r="B160" s="1"/>
      <c r="C160" s="1"/>
      <c r="F160" s="2"/>
    </row>
    <row r="161" spans="2:6" ht="15.75" customHeight="1" x14ac:dyDescent="0.25">
      <c r="B161" s="1"/>
      <c r="C161" s="1"/>
      <c r="F161" s="2"/>
    </row>
    <row r="162" spans="2:6" ht="15.75" customHeight="1" x14ac:dyDescent="0.25">
      <c r="B162" s="1"/>
      <c r="C162" s="1"/>
      <c r="F162" s="2"/>
    </row>
    <row r="163" spans="2:6" ht="15.75" customHeight="1" x14ac:dyDescent="0.25">
      <c r="B163" s="1"/>
      <c r="C163" s="1"/>
      <c r="F163" s="2"/>
    </row>
    <row r="164" spans="2:6" ht="15.75" customHeight="1" x14ac:dyDescent="0.25">
      <c r="B164" s="1"/>
      <c r="C164" s="1"/>
      <c r="F164" s="2"/>
    </row>
    <row r="165" spans="2:6" ht="15.75" customHeight="1" x14ac:dyDescent="0.25">
      <c r="B165" s="1"/>
      <c r="C165" s="1"/>
      <c r="F165" s="2"/>
    </row>
    <row r="166" spans="2:6" ht="15.75" customHeight="1" x14ac:dyDescent="0.25">
      <c r="B166" s="1"/>
      <c r="C166" s="1"/>
      <c r="F166" s="2"/>
    </row>
    <row r="167" spans="2:6" ht="15.75" customHeight="1" x14ac:dyDescent="0.25">
      <c r="B167" s="1"/>
      <c r="C167" s="1"/>
      <c r="F167" s="2"/>
    </row>
    <row r="168" spans="2:6" ht="15.75" customHeight="1" x14ac:dyDescent="0.25">
      <c r="B168" s="1"/>
      <c r="C168" s="1"/>
      <c r="F168" s="2"/>
    </row>
    <row r="169" spans="2:6" ht="15.75" customHeight="1" x14ac:dyDescent="0.25">
      <c r="B169" s="1"/>
      <c r="C169" s="1"/>
      <c r="F169" s="2"/>
    </row>
    <row r="170" spans="2:6" ht="15.75" customHeight="1" x14ac:dyDescent="0.25">
      <c r="B170" s="1"/>
      <c r="C170" s="1"/>
      <c r="F170" s="2"/>
    </row>
    <row r="171" spans="2:6" ht="15.75" customHeight="1" x14ac:dyDescent="0.25">
      <c r="B171" s="1"/>
      <c r="C171" s="1"/>
      <c r="F171" s="2"/>
    </row>
    <row r="172" spans="2:6" ht="15.75" customHeight="1" x14ac:dyDescent="0.25">
      <c r="B172" s="1"/>
      <c r="C172" s="1"/>
      <c r="F172" s="2"/>
    </row>
    <row r="173" spans="2:6" ht="15.75" customHeight="1" x14ac:dyDescent="0.25">
      <c r="B173" s="1"/>
      <c r="C173" s="1"/>
      <c r="F173" s="2"/>
    </row>
    <row r="174" spans="2:6" ht="15.75" customHeight="1" x14ac:dyDescent="0.25">
      <c r="B174" s="1"/>
      <c r="C174" s="1"/>
      <c r="F174" s="2"/>
    </row>
    <row r="175" spans="2:6" ht="15.75" customHeight="1" x14ac:dyDescent="0.25">
      <c r="B175" s="1"/>
      <c r="C175" s="1"/>
      <c r="F175" s="2"/>
    </row>
    <row r="176" spans="2:6" ht="15.75" customHeight="1" x14ac:dyDescent="0.25">
      <c r="B176" s="1"/>
      <c r="C176" s="1"/>
      <c r="F176" s="2"/>
    </row>
    <row r="177" spans="2:6" ht="15.75" customHeight="1" x14ac:dyDescent="0.25">
      <c r="B177" s="1"/>
      <c r="C177" s="1"/>
      <c r="F177" s="2"/>
    </row>
    <row r="178" spans="2:6" ht="15.75" customHeight="1" x14ac:dyDescent="0.25">
      <c r="B178" s="1"/>
      <c r="C178" s="1"/>
      <c r="F178" s="2"/>
    </row>
    <row r="179" spans="2:6" ht="15.75" customHeight="1" x14ac:dyDescent="0.25">
      <c r="B179" s="1"/>
      <c r="C179" s="1"/>
      <c r="F179" s="2"/>
    </row>
    <row r="180" spans="2:6" ht="15.75" customHeight="1" x14ac:dyDescent="0.25">
      <c r="B180" s="1"/>
      <c r="C180" s="1"/>
      <c r="F180" s="2"/>
    </row>
    <row r="181" spans="2:6" ht="15.75" customHeight="1" x14ac:dyDescent="0.25">
      <c r="B181" s="1"/>
      <c r="C181" s="1"/>
      <c r="F181" s="2"/>
    </row>
    <row r="182" spans="2:6" ht="15.75" customHeight="1" x14ac:dyDescent="0.25">
      <c r="B182" s="1"/>
      <c r="C182" s="1"/>
      <c r="F182" s="2"/>
    </row>
    <row r="183" spans="2:6" ht="15.75" customHeight="1" x14ac:dyDescent="0.25">
      <c r="B183" s="1"/>
      <c r="C183" s="1"/>
      <c r="F183" s="2"/>
    </row>
    <row r="184" spans="2:6" ht="15.75" customHeight="1" x14ac:dyDescent="0.25">
      <c r="B184" s="1"/>
      <c r="C184" s="1"/>
      <c r="F184" s="2"/>
    </row>
    <row r="185" spans="2:6" ht="15.75" customHeight="1" x14ac:dyDescent="0.25">
      <c r="B185" s="1"/>
      <c r="C185" s="1"/>
      <c r="F185" s="2"/>
    </row>
    <row r="186" spans="2:6" ht="15.75" customHeight="1" x14ac:dyDescent="0.25">
      <c r="B186" s="1"/>
      <c r="C186" s="1"/>
      <c r="F186" s="2"/>
    </row>
    <row r="187" spans="2:6" ht="15.75" customHeight="1" x14ac:dyDescent="0.25">
      <c r="B187" s="1"/>
      <c r="C187" s="1"/>
      <c r="F187" s="2"/>
    </row>
    <row r="188" spans="2:6" ht="15.75" customHeight="1" x14ac:dyDescent="0.25">
      <c r="B188" s="1"/>
      <c r="C188" s="1"/>
      <c r="F188" s="2"/>
    </row>
    <row r="189" spans="2:6" ht="15.75" customHeight="1" x14ac:dyDescent="0.25">
      <c r="B189" s="1"/>
      <c r="C189" s="1"/>
      <c r="F189" s="2"/>
    </row>
    <row r="190" spans="2:6" ht="15.75" customHeight="1" x14ac:dyDescent="0.25">
      <c r="B190" s="1"/>
      <c r="C190" s="1"/>
      <c r="F190" s="2"/>
    </row>
    <row r="191" spans="2:6" ht="15.75" customHeight="1" x14ac:dyDescent="0.25">
      <c r="B191" s="1"/>
      <c r="C191" s="1"/>
      <c r="F191" s="2"/>
    </row>
    <row r="192" spans="2:6" ht="15.75" customHeight="1" x14ac:dyDescent="0.25">
      <c r="B192" s="1"/>
      <c r="C192" s="1"/>
      <c r="F192" s="2"/>
    </row>
    <row r="193" spans="2:6" ht="15.75" customHeight="1" x14ac:dyDescent="0.25">
      <c r="B193" s="1"/>
      <c r="C193" s="1"/>
      <c r="F193" s="2"/>
    </row>
    <row r="194" spans="2:6" ht="15.75" customHeight="1" x14ac:dyDescent="0.25">
      <c r="B194" s="1"/>
      <c r="C194" s="1"/>
      <c r="F194" s="2"/>
    </row>
    <row r="195" spans="2:6" ht="15.75" customHeight="1" x14ac:dyDescent="0.25">
      <c r="B195" s="1"/>
      <c r="C195" s="1"/>
      <c r="F195" s="2"/>
    </row>
    <row r="196" spans="2:6" ht="15.75" customHeight="1" x14ac:dyDescent="0.25">
      <c r="B196" s="1"/>
      <c r="C196" s="1"/>
      <c r="F196" s="2"/>
    </row>
    <row r="197" spans="2:6" ht="15.75" customHeight="1" x14ac:dyDescent="0.25">
      <c r="B197" s="1"/>
      <c r="C197" s="1"/>
      <c r="F197" s="2"/>
    </row>
    <row r="198" spans="2:6" ht="15.75" customHeight="1" x14ac:dyDescent="0.25">
      <c r="B198" s="1"/>
      <c r="C198" s="1"/>
      <c r="F198" s="2"/>
    </row>
    <row r="199" spans="2:6" ht="15.75" customHeight="1" x14ac:dyDescent="0.25">
      <c r="B199" s="1"/>
      <c r="C199" s="1"/>
      <c r="F199" s="2"/>
    </row>
    <row r="200" spans="2:6" ht="15.75" customHeight="1" x14ac:dyDescent="0.25">
      <c r="B200" s="1"/>
      <c r="C200" s="1"/>
      <c r="F200" s="2"/>
    </row>
    <row r="201" spans="2:6" ht="15.75" customHeight="1" x14ac:dyDescent="0.25">
      <c r="B201" s="1"/>
      <c r="C201" s="1"/>
      <c r="F201" s="2"/>
    </row>
    <row r="202" spans="2:6" ht="15.75" customHeight="1" x14ac:dyDescent="0.25">
      <c r="B202" s="1"/>
      <c r="C202" s="1"/>
      <c r="F202" s="2"/>
    </row>
    <row r="203" spans="2:6" ht="15.75" customHeight="1" x14ac:dyDescent="0.25">
      <c r="B203" s="1"/>
      <c r="C203" s="1"/>
      <c r="F203" s="2"/>
    </row>
    <row r="204" spans="2:6" ht="15.75" customHeight="1" x14ac:dyDescent="0.25">
      <c r="B204" s="1"/>
      <c r="C204" s="1"/>
      <c r="F204" s="2"/>
    </row>
    <row r="205" spans="2:6" ht="15.75" customHeight="1" x14ac:dyDescent="0.25">
      <c r="B205" s="1"/>
      <c r="C205" s="1"/>
      <c r="F205" s="2"/>
    </row>
    <row r="206" spans="2:6" ht="15.75" customHeight="1" x14ac:dyDescent="0.25">
      <c r="B206" s="1"/>
      <c r="C206" s="1"/>
      <c r="F206" s="2"/>
    </row>
    <row r="207" spans="2:6" ht="15.75" customHeight="1" x14ac:dyDescent="0.25">
      <c r="B207" s="1"/>
      <c r="C207" s="1"/>
      <c r="F207" s="2"/>
    </row>
    <row r="208" spans="2:6" ht="15.75" customHeight="1" x14ac:dyDescent="0.25">
      <c r="B208" s="1"/>
      <c r="C208" s="1"/>
      <c r="F208" s="2"/>
    </row>
    <row r="209" spans="2:6" ht="15.75" customHeight="1" x14ac:dyDescent="0.25">
      <c r="B209" s="1"/>
      <c r="C209" s="1"/>
      <c r="F209" s="2"/>
    </row>
    <row r="210" spans="2:6" ht="15.75" customHeight="1" x14ac:dyDescent="0.25">
      <c r="B210" s="1"/>
      <c r="C210" s="1"/>
      <c r="F210" s="2"/>
    </row>
    <row r="211" spans="2:6" ht="15.75" customHeight="1" x14ac:dyDescent="0.25">
      <c r="B211" s="1"/>
      <c r="C211" s="1"/>
      <c r="F211" s="2"/>
    </row>
    <row r="212" spans="2:6" ht="15.75" customHeight="1" x14ac:dyDescent="0.25">
      <c r="B212" s="1"/>
      <c r="C212" s="1"/>
      <c r="F212" s="2"/>
    </row>
    <row r="213" spans="2:6" ht="15.75" customHeight="1" x14ac:dyDescent="0.25">
      <c r="B213" s="1"/>
      <c r="C213" s="1"/>
      <c r="F213" s="2"/>
    </row>
    <row r="214" spans="2:6" ht="15.75" customHeight="1" x14ac:dyDescent="0.25">
      <c r="B214" s="1"/>
      <c r="C214" s="1"/>
      <c r="F214" s="2"/>
    </row>
    <row r="215" spans="2:6" ht="15.75" customHeight="1" x14ac:dyDescent="0.25">
      <c r="B215" s="1"/>
      <c r="C215" s="1"/>
      <c r="F215" s="2"/>
    </row>
    <row r="216" spans="2:6" ht="15.75" customHeight="1" x14ac:dyDescent="0.25">
      <c r="B216" s="1"/>
      <c r="C216" s="1"/>
      <c r="F216" s="2"/>
    </row>
    <row r="217" spans="2:6" ht="15.75" customHeight="1" x14ac:dyDescent="0.25">
      <c r="B217" s="1"/>
      <c r="C217" s="1"/>
      <c r="F217" s="2"/>
    </row>
    <row r="218" spans="2:6" ht="15.75" customHeight="1" x14ac:dyDescent="0.25">
      <c r="B218" s="1"/>
      <c r="C218" s="1"/>
      <c r="F218" s="2"/>
    </row>
    <row r="219" spans="2:6" ht="15.75" customHeight="1" x14ac:dyDescent="0.25">
      <c r="B219" s="1"/>
      <c r="C219" s="1"/>
      <c r="F219" s="2"/>
    </row>
    <row r="220" spans="2:6" ht="15.75" customHeight="1" x14ac:dyDescent="0.25">
      <c r="B220" s="1"/>
      <c r="C220" s="1"/>
      <c r="F220" s="2"/>
    </row>
    <row r="221" spans="2:6" ht="15.75" customHeight="1" x14ac:dyDescent="0.25">
      <c r="B221" s="1"/>
      <c r="C221" s="1"/>
      <c r="F221" s="2"/>
    </row>
    <row r="222" spans="2:6" ht="15.75" customHeight="1" x14ac:dyDescent="0.25">
      <c r="B222" s="1"/>
      <c r="C222" s="1"/>
      <c r="F222" s="2"/>
    </row>
    <row r="223" spans="2:6" ht="15.75" customHeight="1" x14ac:dyDescent="0.25">
      <c r="B223" s="1"/>
      <c r="C223" s="1"/>
      <c r="F223" s="2"/>
    </row>
    <row r="224" spans="2:6" ht="15.75" customHeight="1" x14ac:dyDescent="0.25">
      <c r="B224" s="1"/>
      <c r="C224" s="1"/>
      <c r="F224" s="2"/>
    </row>
    <row r="225" spans="2:6" ht="15.75" customHeight="1" x14ac:dyDescent="0.25">
      <c r="B225" s="1"/>
      <c r="C225" s="1"/>
      <c r="F225" s="2"/>
    </row>
    <row r="226" spans="2:6" ht="15.75" customHeight="1" x14ac:dyDescent="0.25">
      <c r="B226" s="1"/>
      <c r="C226" s="1"/>
      <c r="F226" s="2"/>
    </row>
    <row r="227" spans="2:6" ht="15.75" customHeight="1" x14ac:dyDescent="0.25">
      <c r="B227" s="1"/>
      <c r="C227" s="1"/>
      <c r="F227" s="2"/>
    </row>
    <row r="228" spans="2:6" ht="15.75" customHeight="1" x14ac:dyDescent="0.25">
      <c r="B228" s="1"/>
      <c r="C228" s="1"/>
      <c r="F228" s="2"/>
    </row>
    <row r="229" spans="2:6" ht="15.75" customHeight="1" x14ac:dyDescent="0.25">
      <c r="B229" s="1"/>
      <c r="C229" s="1"/>
      <c r="F229" s="2"/>
    </row>
    <row r="230" spans="2:6" ht="15.75" customHeight="1" x14ac:dyDescent="0.25">
      <c r="B230" s="1"/>
      <c r="C230" s="1"/>
      <c r="F230" s="2"/>
    </row>
    <row r="231" spans="2:6" ht="15.75" customHeight="1" x14ac:dyDescent="0.25">
      <c r="B231" s="1"/>
      <c r="C231" s="1"/>
      <c r="F231" s="2"/>
    </row>
    <row r="232" spans="2:6" ht="15.75" customHeight="1" x14ac:dyDescent="0.25">
      <c r="B232" s="1"/>
      <c r="C232" s="1"/>
      <c r="F232" s="2"/>
    </row>
    <row r="233" spans="2:6" ht="15.75" customHeight="1" x14ac:dyDescent="0.25">
      <c r="B233" s="1"/>
      <c r="C233" s="1"/>
      <c r="F233" s="2"/>
    </row>
    <row r="234" spans="2:6" ht="15.75" customHeight="1" x14ac:dyDescent="0.25">
      <c r="B234" s="1"/>
      <c r="C234" s="1"/>
      <c r="F234" s="2"/>
    </row>
    <row r="235" spans="2:6" ht="15.75" customHeight="1" x14ac:dyDescent="0.25">
      <c r="B235" s="1"/>
      <c r="C235" s="1"/>
      <c r="F235" s="2"/>
    </row>
    <row r="236" spans="2:6" ht="15.75" customHeight="1" x14ac:dyDescent="0.25">
      <c r="B236" s="1"/>
      <c r="C236" s="1"/>
      <c r="F236" s="2"/>
    </row>
    <row r="237" spans="2:6" ht="15.75" customHeight="1" x14ac:dyDescent="0.25">
      <c r="B237" s="1"/>
      <c r="C237" s="1"/>
      <c r="F237" s="2"/>
    </row>
    <row r="238" spans="2:6" ht="15.75" customHeight="1" x14ac:dyDescent="0.25">
      <c r="B238" s="1"/>
      <c r="C238" s="1"/>
      <c r="F238" s="2"/>
    </row>
    <row r="239" spans="2:6" ht="15.75" customHeight="1" x14ac:dyDescent="0.25">
      <c r="B239" s="1"/>
      <c r="C239" s="1"/>
      <c r="F239" s="2"/>
    </row>
    <row r="240" spans="2:6" ht="15.75" customHeight="1" x14ac:dyDescent="0.25">
      <c r="B240" s="1"/>
      <c r="C240" s="1"/>
      <c r="F240" s="2"/>
    </row>
    <row r="241" spans="2:6" ht="15.75" customHeight="1" x14ac:dyDescent="0.25">
      <c r="B241" s="1"/>
      <c r="C241" s="1"/>
      <c r="F241" s="2"/>
    </row>
    <row r="242" spans="2:6" ht="15.75" customHeight="1" x14ac:dyDescent="0.25">
      <c r="B242" s="1"/>
      <c r="C242" s="1"/>
      <c r="F242" s="2"/>
    </row>
    <row r="243" spans="2:6" ht="15.75" customHeight="1" x14ac:dyDescent="0.25">
      <c r="B243" s="1"/>
      <c r="C243" s="1"/>
      <c r="F243" s="2"/>
    </row>
    <row r="244" spans="2:6" ht="15.75" customHeight="1" x14ac:dyDescent="0.25">
      <c r="B244" s="1"/>
      <c r="C244" s="1"/>
      <c r="F244" s="2"/>
    </row>
    <row r="245" spans="2:6" ht="15.75" customHeight="1" x14ac:dyDescent="0.25">
      <c r="B245" s="1"/>
      <c r="C245" s="1"/>
      <c r="F245" s="2"/>
    </row>
    <row r="246" spans="2:6" ht="15.75" customHeight="1" x14ac:dyDescent="0.25">
      <c r="B246" s="1"/>
      <c r="C246" s="1"/>
      <c r="F246" s="2"/>
    </row>
    <row r="247" spans="2:6" ht="15.75" customHeight="1" x14ac:dyDescent="0.25">
      <c r="B247" s="1"/>
      <c r="C247" s="1"/>
      <c r="F247" s="2"/>
    </row>
    <row r="248" spans="2:6" ht="15.75" customHeight="1" x14ac:dyDescent="0.25">
      <c r="B248" s="1"/>
      <c r="C248" s="1"/>
      <c r="F248" s="2"/>
    </row>
    <row r="249" spans="2:6" ht="15.75" customHeight="1" x14ac:dyDescent="0.25">
      <c r="B249" s="1"/>
      <c r="C249" s="1"/>
      <c r="F249" s="2"/>
    </row>
    <row r="250" spans="2:6" ht="15.75" customHeight="1" x14ac:dyDescent="0.25">
      <c r="B250" s="1"/>
      <c r="C250" s="1"/>
      <c r="F250" s="2"/>
    </row>
    <row r="251" spans="2:6" ht="15.75" customHeight="1" x14ac:dyDescent="0.25">
      <c r="B251" s="1"/>
      <c r="C251" s="1"/>
      <c r="F251" s="2"/>
    </row>
    <row r="252" spans="2:6" ht="15.75" customHeight="1" x14ac:dyDescent="0.25">
      <c r="B252" s="1"/>
      <c r="C252" s="1"/>
      <c r="F252" s="2"/>
    </row>
    <row r="253" spans="2:6" ht="15.75" customHeight="1" x14ac:dyDescent="0.25">
      <c r="B253" s="1"/>
      <c r="C253" s="1"/>
      <c r="F253" s="2"/>
    </row>
    <row r="254" spans="2:6" ht="15.75" customHeight="1" x14ac:dyDescent="0.25">
      <c r="B254" s="1"/>
      <c r="C254" s="1"/>
      <c r="F254" s="2"/>
    </row>
    <row r="255" spans="2:6" ht="15.75" customHeight="1" x14ac:dyDescent="0.25">
      <c r="B255" s="1"/>
      <c r="C255" s="1"/>
      <c r="F255" s="2"/>
    </row>
    <row r="256" spans="2:6" ht="15.75" customHeight="1" x14ac:dyDescent="0.25">
      <c r="B256" s="1"/>
      <c r="C256" s="1"/>
      <c r="F256" s="2"/>
    </row>
    <row r="257" spans="2:6" ht="15.75" customHeight="1" x14ac:dyDescent="0.25">
      <c r="B257" s="1"/>
      <c r="C257" s="1"/>
      <c r="F257" s="2"/>
    </row>
    <row r="258" spans="2:6" ht="15.75" customHeight="1" x14ac:dyDescent="0.25">
      <c r="B258" s="1"/>
      <c r="C258" s="1"/>
      <c r="F258" s="2"/>
    </row>
    <row r="259" spans="2:6" ht="15.75" customHeight="1" x14ac:dyDescent="0.25">
      <c r="B259" s="1"/>
      <c r="C259" s="1"/>
      <c r="F259" s="2"/>
    </row>
    <row r="260" spans="2:6" ht="15.75" customHeight="1" x14ac:dyDescent="0.25">
      <c r="B260" s="1"/>
      <c r="C260" s="1"/>
      <c r="F260" s="2"/>
    </row>
    <row r="261" spans="2:6" ht="15.75" customHeight="1" x14ac:dyDescent="0.25">
      <c r="B261" s="1"/>
      <c r="C261" s="1"/>
      <c r="F261" s="2"/>
    </row>
    <row r="262" spans="2:6" ht="15.75" customHeight="1" x14ac:dyDescent="0.25">
      <c r="B262" s="1"/>
      <c r="C262" s="1"/>
      <c r="F262" s="2"/>
    </row>
    <row r="263" spans="2:6" ht="15.75" customHeight="1" x14ac:dyDescent="0.25">
      <c r="B263" s="1"/>
      <c r="C263" s="1"/>
      <c r="F263" s="2"/>
    </row>
    <row r="264" spans="2:6" ht="15.75" customHeight="1" x14ac:dyDescent="0.25">
      <c r="B264" s="1"/>
      <c r="C264" s="1"/>
      <c r="F264" s="2"/>
    </row>
    <row r="265" spans="2:6" ht="15.75" customHeight="1" x14ac:dyDescent="0.25">
      <c r="B265" s="1"/>
      <c r="C265" s="1"/>
      <c r="F265" s="2"/>
    </row>
    <row r="266" spans="2:6" ht="15.75" customHeight="1" x14ac:dyDescent="0.25">
      <c r="B266" s="1"/>
      <c r="C266" s="1"/>
      <c r="F266" s="2"/>
    </row>
    <row r="267" spans="2:6" ht="15.75" customHeight="1" x14ac:dyDescent="0.25">
      <c r="B267" s="1"/>
      <c r="C267" s="1"/>
      <c r="F267" s="2"/>
    </row>
    <row r="268" spans="2:6" ht="15.75" customHeight="1" x14ac:dyDescent="0.25">
      <c r="B268" s="1"/>
      <c r="C268" s="1"/>
      <c r="F268" s="2"/>
    </row>
    <row r="269" spans="2:6" ht="15.75" customHeight="1" x14ac:dyDescent="0.25">
      <c r="B269" s="1"/>
      <c r="C269" s="1"/>
      <c r="F269" s="2"/>
    </row>
    <row r="270" spans="2:6" ht="15.75" customHeight="1" x14ac:dyDescent="0.25">
      <c r="B270" s="1"/>
      <c r="C270" s="1"/>
      <c r="F270" s="2"/>
    </row>
    <row r="271" spans="2:6" ht="15.75" customHeight="1" x14ac:dyDescent="0.25">
      <c r="B271" s="1"/>
      <c r="C271" s="1"/>
      <c r="F271" s="2"/>
    </row>
    <row r="272" spans="2:6" ht="15.75" customHeight="1" x14ac:dyDescent="0.25">
      <c r="B272" s="1"/>
      <c r="C272" s="1"/>
      <c r="F272" s="2"/>
    </row>
    <row r="273" spans="2:6" ht="15.75" customHeight="1" x14ac:dyDescent="0.25">
      <c r="B273" s="1"/>
      <c r="C273" s="1"/>
      <c r="F273" s="2"/>
    </row>
    <row r="274" spans="2:6" ht="15.75" customHeight="1" x14ac:dyDescent="0.25">
      <c r="B274" s="1"/>
      <c r="C274" s="1"/>
      <c r="F274" s="2"/>
    </row>
    <row r="275" spans="2:6" ht="15.75" customHeight="1" x14ac:dyDescent="0.25">
      <c r="B275" s="1"/>
      <c r="C275" s="1"/>
      <c r="F275" s="2"/>
    </row>
    <row r="276" spans="2:6" ht="15.75" customHeight="1" x14ac:dyDescent="0.25">
      <c r="B276" s="1"/>
      <c r="C276" s="1"/>
      <c r="F276" s="2"/>
    </row>
    <row r="277" spans="2:6" ht="15.75" customHeight="1" x14ac:dyDescent="0.25">
      <c r="B277" s="1"/>
      <c r="C277" s="1"/>
      <c r="F277" s="2"/>
    </row>
    <row r="278" spans="2:6" ht="15.75" customHeight="1" x14ac:dyDescent="0.25">
      <c r="B278" s="1"/>
      <c r="C278" s="1"/>
      <c r="F278" s="2"/>
    </row>
    <row r="279" spans="2:6" ht="15.75" customHeight="1" x14ac:dyDescent="0.25">
      <c r="B279" s="1"/>
      <c r="C279" s="1"/>
      <c r="F279" s="2"/>
    </row>
    <row r="280" spans="2:6" ht="15.75" customHeight="1" x14ac:dyDescent="0.25">
      <c r="B280" s="1"/>
      <c r="C280" s="1"/>
      <c r="F280" s="2"/>
    </row>
    <row r="281" spans="2:6" ht="15.75" customHeight="1" x14ac:dyDescent="0.25">
      <c r="B281" s="1"/>
      <c r="C281" s="1"/>
      <c r="F281" s="2"/>
    </row>
    <row r="282" spans="2:6" ht="15.75" customHeight="1" x14ac:dyDescent="0.25">
      <c r="B282" s="1"/>
      <c r="C282" s="1"/>
      <c r="F282" s="2"/>
    </row>
    <row r="283" spans="2:6" ht="15.75" customHeight="1" x14ac:dyDescent="0.25">
      <c r="B283" s="1"/>
      <c r="C283" s="1"/>
      <c r="F283" s="2"/>
    </row>
    <row r="284" spans="2:6" ht="15.75" customHeight="1" x14ac:dyDescent="0.25">
      <c r="B284" s="1"/>
      <c r="C284" s="1"/>
      <c r="F284" s="2"/>
    </row>
    <row r="285" spans="2:6" ht="15.75" customHeight="1" x14ac:dyDescent="0.25">
      <c r="B285" s="1"/>
      <c r="C285" s="1"/>
      <c r="F285" s="2"/>
    </row>
    <row r="286" spans="2:6" ht="15.75" customHeight="1" x14ac:dyDescent="0.25">
      <c r="B286" s="1"/>
      <c r="C286" s="1"/>
      <c r="F286" s="2"/>
    </row>
    <row r="287" spans="2:6" ht="15.75" customHeight="1" x14ac:dyDescent="0.25">
      <c r="B287" s="1"/>
      <c r="C287" s="1"/>
      <c r="F287" s="2"/>
    </row>
    <row r="288" spans="2:6" ht="15.75" customHeight="1" x14ac:dyDescent="0.25">
      <c r="B288" s="1"/>
      <c r="C288" s="1"/>
      <c r="F288" s="2"/>
    </row>
    <row r="289" spans="2:6" ht="15.75" customHeight="1" x14ac:dyDescent="0.25">
      <c r="B289" s="1"/>
      <c r="C289" s="1"/>
      <c r="F289" s="2"/>
    </row>
    <row r="290" spans="2:6" ht="15.75" customHeight="1" x14ac:dyDescent="0.25">
      <c r="B290" s="1"/>
      <c r="C290" s="1"/>
      <c r="F290" s="2"/>
    </row>
    <row r="291" spans="2:6" ht="15.75" customHeight="1" x14ac:dyDescent="0.25">
      <c r="B291" s="1"/>
      <c r="C291" s="1"/>
      <c r="F291" s="2"/>
    </row>
    <row r="292" spans="2:6" ht="15.75" customHeight="1" x14ac:dyDescent="0.25">
      <c r="B292" s="1"/>
      <c r="C292" s="1"/>
      <c r="F292" s="2"/>
    </row>
    <row r="293" spans="2:6" ht="15.75" customHeight="1" x14ac:dyDescent="0.25">
      <c r="B293" s="1"/>
      <c r="C293" s="1"/>
      <c r="F293" s="2"/>
    </row>
    <row r="294" spans="2:6" ht="15.75" customHeight="1" x14ac:dyDescent="0.25">
      <c r="B294" s="1"/>
      <c r="C294" s="1"/>
      <c r="F294" s="2"/>
    </row>
    <row r="295" spans="2:6" ht="15.75" customHeight="1" x14ac:dyDescent="0.25">
      <c r="B295" s="1"/>
      <c r="C295" s="1"/>
      <c r="F295" s="2"/>
    </row>
    <row r="296" spans="2:6" ht="15.75" customHeight="1" x14ac:dyDescent="0.25">
      <c r="B296" s="1"/>
      <c r="C296" s="1"/>
      <c r="F296" s="2"/>
    </row>
    <row r="297" spans="2:6" ht="15.75" customHeight="1" x14ac:dyDescent="0.25">
      <c r="B297" s="1"/>
      <c r="C297" s="1"/>
      <c r="F297" s="2"/>
    </row>
    <row r="298" spans="2:6" ht="15.75" customHeight="1" x14ac:dyDescent="0.25">
      <c r="B298" s="1"/>
      <c r="C298" s="1"/>
      <c r="F298" s="2"/>
    </row>
    <row r="299" spans="2:6" ht="15.75" customHeight="1" x14ac:dyDescent="0.25">
      <c r="B299" s="1"/>
      <c r="C299" s="1"/>
      <c r="F299" s="2"/>
    </row>
    <row r="300" spans="2:6" ht="15.75" customHeight="1" x14ac:dyDescent="0.25">
      <c r="B300" s="1"/>
      <c r="C300" s="1"/>
      <c r="F300" s="2"/>
    </row>
    <row r="301" spans="2:6" ht="15.75" customHeight="1" x14ac:dyDescent="0.25">
      <c r="B301" s="1"/>
      <c r="C301" s="1"/>
      <c r="F301" s="2"/>
    </row>
    <row r="302" spans="2:6" ht="15.75" customHeight="1" x14ac:dyDescent="0.25">
      <c r="B302" s="1"/>
      <c r="C302" s="1"/>
      <c r="F302" s="2"/>
    </row>
    <row r="303" spans="2:6" ht="15.75" customHeight="1" x14ac:dyDescent="0.25">
      <c r="B303" s="1"/>
      <c r="C303" s="1"/>
      <c r="F303" s="2"/>
    </row>
    <row r="304" spans="2:6" ht="15.75" customHeight="1" x14ac:dyDescent="0.25">
      <c r="B304" s="1"/>
      <c r="C304" s="1"/>
      <c r="F304" s="2"/>
    </row>
    <row r="305" spans="2:6" ht="15.75" customHeight="1" x14ac:dyDescent="0.25">
      <c r="B305" s="1"/>
      <c r="C305" s="1"/>
      <c r="F305" s="2"/>
    </row>
    <row r="306" spans="2:6" ht="15.75" customHeight="1" x14ac:dyDescent="0.25">
      <c r="B306" s="1"/>
      <c r="C306" s="1"/>
      <c r="F306" s="2"/>
    </row>
    <row r="307" spans="2:6" ht="15.75" customHeight="1" x14ac:dyDescent="0.25">
      <c r="B307" s="1"/>
      <c r="C307" s="1"/>
      <c r="F307" s="2"/>
    </row>
    <row r="308" spans="2:6" ht="15.75" customHeight="1" x14ac:dyDescent="0.25">
      <c r="B308" s="1"/>
      <c r="C308" s="1"/>
      <c r="F308" s="2"/>
    </row>
    <row r="309" spans="2:6" ht="15.75" customHeight="1" x14ac:dyDescent="0.25">
      <c r="B309" s="1"/>
      <c r="C309" s="1"/>
      <c r="F309" s="2"/>
    </row>
    <row r="310" spans="2:6" ht="15.75" customHeight="1" x14ac:dyDescent="0.25">
      <c r="B310" s="1"/>
      <c r="C310" s="1"/>
      <c r="F310" s="2"/>
    </row>
    <row r="311" spans="2:6" ht="15.75" customHeight="1" x14ac:dyDescent="0.25">
      <c r="B311" s="1"/>
      <c r="C311" s="1"/>
      <c r="F311" s="2"/>
    </row>
    <row r="312" spans="2:6" ht="15.75" customHeight="1" x14ac:dyDescent="0.25">
      <c r="B312" s="1"/>
      <c r="C312" s="1"/>
      <c r="F312" s="2"/>
    </row>
    <row r="313" spans="2:6" ht="15.75" customHeight="1" x14ac:dyDescent="0.25">
      <c r="B313" s="1"/>
      <c r="C313" s="1"/>
      <c r="F313" s="2"/>
    </row>
    <row r="314" spans="2:6" ht="15.75" customHeight="1" x14ac:dyDescent="0.25">
      <c r="B314" s="1"/>
      <c r="C314" s="1"/>
      <c r="F314" s="2"/>
    </row>
    <row r="315" spans="2:6" ht="15.75" customHeight="1" x14ac:dyDescent="0.25">
      <c r="B315" s="1"/>
      <c r="C315" s="1"/>
      <c r="F315" s="2"/>
    </row>
    <row r="316" spans="2:6" ht="15.75" customHeight="1" x14ac:dyDescent="0.25">
      <c r="B316" s="1"/>
      <c r="C316" s="1"/>
      <c r="F316" s="2"/>
    </row>
    <row r="317" spans="2:6" ht="15.75" customHeight="1" x14ac:dyDescent="0.25">
      <c r="B317" s="1"/>
      <c r="C317" s="1"/>
      <c r="F317" s="2"/>
    </row>
    <row r="318" spans="2:6" ht="15.75" customHeight="1" x14ac:dyDescent="0.25">
      <c r="B318" s="1"/>
      <c r="C318" s="1"/>
      <c r="F318" s="2"/>
    </row>
    <row r="319" spans="2:6" ht="15.75" customHeight="1" x14ac:dyDescent="0.25">
      <c r="B319" s="1"/>
      <c r="C319" s="1"/>
      <c r="F319" s="2"/>
    </row>
    <row r="320" spans="2:6" ht="15.75" customHeight="1" x14ac:dyDescent="0.25">
      <c r="B320" s="1"/>
      <c r="C320" s="1"/>
      <c r="F320" s="2"/>
    </row>
    <row r="321" spans="2:6" ht="15.75" customHeight="1" x14ac:dyDescent="0.25">
      <c r="B321" s="1"/>
      <c r="C321" s="1"/>
      <c r="F321" s="2"/>
    </row>
    <row r="322" spans="2:6" ht="15.75" customHeight="1" x14ac:dyDescent="0.25">
      <c r="B322" s="1"/>
      <c r="C322" s="1"/>
      <c r="F322" s="2"/>
    </row>
    <row r="323" spans="2:6" ht="15.75" customHeight="1" x14ac:dyDescent="0.25">
      <c r="B323" s="1"/>
      <c r="C323" s="1"/>
      <c r="F323" s="2"/>
    </row>
    <row r="324" spans="2:6" ht="15.75" customHeight="1" x14ac:dyDescent="0.25">
      <c r="B324" s="1"/>
      <c r="C324" s="1"/>
      <c r="F324" s="2"/>
    </row>
    <row r="325" spans="2:6" ht="15.75" customHeight="1" x14ac:dyDescent="0.25">
      <c r="B325" s="1"/>
      <c r="C325" s="1"/>
      <c r="F325" s="2"/>
    </row>
    <row r="326" spans="2:6" ht="15.75" customHeight="1" x14ac:dyDescent="0.25">
      <c r="B326" s="1"/>
      <c r="C326" s="1"/>
      <c r="F326" s="2"/>
    </row>
    <row r="327" spans="2:6" ht="15.75" customHeight="1" x14ac:dyDescent="0.25">
      <c r="B327" s="1"/>
      <c r="C327" s="1"/>
      <c r="F327" s="2"/>
    </row>
    <row r="328" spans="2:6" ht="15.75" customHeight="1" x14ac:dyDescent="0.25">
      <c r="B328" s="1"/>
      <c r="C328" s="1"/>
      <c r="F328" s="2"/>
    </row>
    <row r="329" spans="2:6" ht="15.75" customHeight="1" x14ac:dyDescent="0.25">
      <c r="B329" s="1"/>
      <c r="C329" s="1"/>
      <c r="F329" s="2"/>
    </row>
    <row r="330" spans="2:6" ht="15.75" customHeight="1" x14ac:dyDescent="0.25">
      <c r="B330" s="1"/>
      <c r="C330" s="1"/>
      <c r="F330" s="2"/>
    </row>
    <row r="331" spans="2:6" ht="15.75" customHeight="1" x14ac:dyDescent="0.25">
      <c r="B331" s="1"/>
      <c r="C331" s="1"/>
      <c r="F331" s="2"/>
    </row>
    <row r="332" spans="2:6" ht="15.75" customHeight="1" x14ac:dyDescent="0.25">
      <c r="B332" s="1"/>
      <c r="C332" s="1"/>
      <c r="F332" s="2"/>
    </row>
    <row r="333" spans="2:6" ht="15.75" customHeight="1" x14ac:dyDescent="0.25">
      <c r="B333" s="1"/>
      <c r="C333" s="1"/>
      <c r="F333" s="2"/>
    </row>
    <row r="334" spans="2:6" ht="15.75" customHeight="1" x14ac:dyDescent="0.25">
      <c r="B334" s="1"/>
      <c r="C334" s="1"/>
      <c r="F334" s="2"/>
    </row>
    <row r="335" spans="2:6" ht="15.75" customHeight="1" x14ac:dyDescent="0.25">
      <c r="B335" s="1"/>
      <c r="C335" s="1"/>
      <c r="F335" s="2"/>
    </row>
    <row r="336" spans="2:6" ht="15.75" customHeight="1" x14ac:dyDescent="0.25">
      <c r="B336" s="1"/>
      <c r="C336" s="1"/>
      <c r="F336" s="2"/>
    </row>
    <row r="337" spans="2:6" ht="15.75" customHeight="1" x14ac:dyDescent="0.25">
      <c r="B337" s="1"/>
      <c r="C337" s="1"/>
      <c r="F337" s="2"/>
    </row>
    <row r="338" spans="2:6" ht="15.75" customHeight="1" x14ac:dyDescent="0.25">
      <c r="B338" s="1"/>
      <c r="C338" s="1"/>
      <c r="F338" s="2"/>
    </row>
    <row r="339" spans="2:6" ht="15.75" customHeight="1" x14ac:dyDescent="0.25">
      <c r="B339" s="1"/>
      <c r="C339" s="1"/>
      <c r="F339" s="2"/>
    </row>
    <row r="340" spans="2:6" ht="15.75" customHeight="1" x14ac:dyDescent="0.25">
      <c r="B340" s="1"/>
      <c r="C340" s="1"/>
      <c r="F340" s="2"/>
    </row>
    <row r="341" spans="2:6" ht="15.75" customHeight="1" x14ac:dyDescent="0.25">
      <c r="B341" s="1"/>
      <c r="C341" s="1"/>
      <c r="F341" s="2"/>
    </row>
    <row r="342" spans="2:6" ht="15.75" customHeight="1" x14ac:dyDescent="0.25">
      <c r="B342" s="1"/>
      <c r="C342" s="1"/>
      <c r="F342" s="2"/>
    </row>
    <row r="343" spans="2:6" ht="15.75" customHeight="1" x14ac:dyDescent="0.25">
      <c r="B343" s="1"/>
      <c r="C343" s="1"/>
      <c r="F343" s="2"/>
    </row>
    <row r="344" spans="2:6" ht="15.75" customHeight="1" x14ac:dyDescent="0.25">
      <c r="B344" s="1"/>
      <c r="C344" s="1"/>
      <c r="F344" s="2"/>
    </row>
    <row r="345" spans="2:6" ht="15.75" customHeight="1" x14ac:dyDescent="0.25">
      <c r="B345" s="1"/>
      <c r="C345" s="1"/>
      <c r="F345" s="2"/>
    </row>
    <row r="346" spans="2:6" ht="15.75" customHeight="1" x14ac:dyDescent="0.25">
      <c r="B346" s="1"/>
      <c r="C346" s="1"/>
      <c r="F346" s="2"/>
    </row>
    <row r="347" spans="2:6" ht="15.75" customHeight="1" x14ac:dyDescent="0.25">
      <c r="B347" s="1"/>
      <c r="C347" s="1"/>
      <c r="F347" s="2"/>
    </row>
    <row r="348" spans="2:6" ht="15.75" customHeight="1" x14ac:dyDescent="0.25">
      <c r="B348" s="1"/>
      <c r="C348" s="1"/>
      <c r="F348" s="2"/>
    </row>
    <row r="349" spans="2:6" ht="15.75" customHeight="1" x14ac:dyDescent="0.25">
      <c r="B349" s="1"/>
      <c r="C349" s="1"/>
      <c r="F349" s="2"/>
    </row>
    <row r="350" spans="2:6" ht="15.75" customHeight="1" x14ac:dyDescent="0.25">
      <c r="B350" s="1"/>
      <c r="C350" s="1"/>
      <c r="F350" s="2"/>
    </row>
    <row r="351" spans="2:6" ht="15.75" customHeight="1" x14ac:dyDescent="0.25">
      <c r="B351" s="1"/>
      <c r="C351" s="1"/>
      <c r="F351" s="2"/>
    </row>
    <row r="352" spans="2:6" ht="15.75" customHeight="1" x14ac:dyDescent="0.25">
      <c r="B352" s="1"/>
      <c r="C352" s="1"/>
      <c r="F352" s="2"/>
    </row>
    <row r="353" spans="2:6" ht="15.75" customHeight="1" x14ac:dyDescent="0.25">
      <c r="B353" s="1"/>
      <c r="C353" s="1"/>
      <c r="F353" s="2"/>
    </row>
    <row r="354" spans="2:6" ht="15.75" customHeight="1" x14ac:dyDescent="0.25">
      <c r="B354" s="1"/>
      <c r="C354" s="1"/>
      <c r="F354" s="2"/>
    </row>
    <row r="355" spans="2:6" ht="15.75" customHeight="1" x14ac:dyDescent="0.25">
      <c r="B355" s="1"/>
      <c r="C355" s="1"/>
      <c r="F355" s="2"/>
    </row>
    <row r="356" spans="2:6" ht="15.75" customHeight="1" x14ac:dyDescent="0.25">
      <c r="B356" s="1"/>
      <c r="C356" s="1"/>
      <c r="F356" s="2"/>
    </row>
    <row r="357" spans="2:6" ht="15.75" customHeight="1" x14ac:dyDescent="0.25">
      <c r="B357" s="1"/>
      <c r="C357" s="1"/>
      <c r="F357" s="2"/>
    </row>
    <row r="358" spans="2:6" ht="15.75" customHeight="1" x14ac:dyDescent="0.25">
      <c r="B358" s="1"/>
      <c r="C358" s="1"/>
      <c r="F358" s="2"/>
    </row>
    <row r="359" spans="2:6" ht="15.75" customHeight="1" x14ac:dyDescent="0.25">
      <c r="B359" s="1"/>
      <c r="C359" s="1"/>
      <c r="F359" s="2"/>
    </row>
    <row r="360" spans="2:6" ht="15.75" customHeight="1" x14ac:dyDescent="0.25">
      <c r="B360" s="1"/>
      <c r="C360" s="1"/>
      <c r="F360" s="2"/>
    </row>
    <row r="361" spans="2:6" ht="15.75" customHeight="1" x14ac:dyDescent="0.25">
      <c r="B361" s="1"/>
      <c r="C361" s="1"/>
      <c r="F361" s="2"/>
    </row>
    <row r="362" spans="2:6" ht="15.75" customHeight="1" x14ac:dyDescent="0.25">
      <c r="B362" s="1"/>
      <c r="C362" s="1"/>
      <c r="F362" s="2"/>
    </row>
    <row r="363" spans="2:6" ht="15.75" customHeight="1" x14ac:dyDescent="0.25">
      <c r="B363" s="1"/>
      <c r="C363" s="1"/>
      <c r="F363" s="2"/>
    </row>
    <row r="364" spans="2:6" ht="15.75" customHeight="1" x14ac:dyDescent="0.25">
      <c r="B364" s="1"/>
      <c r="C364" s="1"/>
      <c r="F364" s="2"/>
    </row>
    <row r="365" spans="2:6" ht="15.75" customHeight="1" x14ac:dyDescent="0.25">
      <c r="B365" s="1"/>
      <c r="C365" s="1"/>
      <c r="F365" s="2"/>
    </row>
    <row r="366" spans="2:6" ht="15.75" customHeight="1" x14ac:dyDescent="0.25">
      <c r="B366" s="1"/>
      <c r="C366" s="1"/>
      <c r="F366" s="2"/>
    </row>
    <row r="367" spans="2:6" ht="15.75" customHeight="1" x14ac:dyDescent="0.25">
      <c r="B367" s="1"/>
      <c r="C367" s="1"/>
      <c r="F367" s="2"/>
    </row>
    <row r="368" spans="2:6" ht="15.75" customHeight="1" x14ac:dyDescent="0.25">
      <c r="B368" s="1"/>
      <c r="C368" s="1"/>
      <c r="F368" s="2"/>
    </row>
    <row r="369" spans="2:6" ht="15.75" customHeight="1" x14ac:dyDescent="0.25">
      <c r="B369" s="1"/>
      <c r="C369" s="1"/>
      <c r="F369" s="2"/>
    </row>
    <row r="370" spans="2:6" ht="15.75" customHeight="1" x14ac:dyDescent="0.25">
      <c r="B370" s="1"/>
      <c r="C370" s="1"/>
      <c r="F370" s="2"/>
    </row>
    <row r="371" spans="2:6" ht="15.75" customHeight="1" x14ac:dyDescent="0.25">
      <c r="B371" s="1"/>
      <c r="C371" s="1"/>
      <c r="F371" s="2"/>
    </row>
    <row r="372" spans="2:6" ht="15.75" customHeight="1" x14ac:dyDescent="0.25">
      <c r="B372" s="1"/>
      <c r="C372" s="1"/>
      <c r="F372" s="2"/>
    </row>
    <row r="373" spans="2:6" ht="15.75" customHeight="1" x14ac:dyDescent="0.25">
      <c r="B373" s="1"/>
      <c r="C373" s="1"/>
      <c r="F373" s="2"/>
    </row>
    <row r="374" spans="2:6" ht="15.75" customHeight="1" x14ac:dyDescent="0.25">
      <c r="B374" s="1"/>
      <c r="C374" s="1"/>
      <c r="F374" s="2"/>
    </row>
    <row r="375" spans="2:6" ht="15.75" customHeight="1" x14ac:dyDescent="0.25">
      <c r="B375" s="1"/>
      <c r="C375" s="1"/>
      <c r="F375" s="2"/>
    </row>
    <row r="376" spans="2:6" ht="15.75" customHeight="1" x14ac:dyDescent="0.25">
      <c r="B376" s="1"/>
      <c r="C376" s="1"/>
      <c r="F376" s="2"/>
    </row>
    <row r="377" spans="2:6" ht="15.75" customHeight="1" x14ac:dyDescent="0.25">
      <c r="B377" s="1"/>
      <c r="C377" s="1"/>
      <c r="F377" s="2"/>
    </row>
    <row r="378" spans="2:6" ht="15.75" customHeight="1" x14ac:dyDescent="0.25">
      <c r="B378" s="1"/>
      <c r="C378" s="1"/>
      <c r="F378" s="2"/>
    </row>
    <row r="379" spans="2:6" ht="15.75" customHeight="1" x14ac:dyDescent="0.25">
      <c r="B379" s="1"/>
      <c r="C379" s="1"/>
      <c r="F379" s="2"/>
    </row>
    <row r="380" spans="2:6" ht="15.75" customHeight="1" x14ac:dyDescent="0.25">
      <c r="B380" s="1"/>
      <c r="C380" s="1"/>
      <c r="F380" s="2"/>
    </row>
    <row r="381" spans="2:6" ht="15.75" customHeight="1" x14ac:dyDescent="0.25">
      <c r="B381" s="1"/>
      <c r="C381" s="1"/>
      <c r="F381" s="2"/>
    </row>
    <row r="382" spans="2:6" ht="15.75" customHeight="1" x14ac:dyDescent="0.25">
      <c r="B382" s="1"/>
      <c r="C382" s="1"/>
      <c r="F382" s="2"/>
    </row>
    <row r="383" spans="2:6" ht="15.75" customHeight="1" x14ac:dyDescent="0.25">
      <c r="B383" s="1"/>
      <c r="C383" s="1"/>
      <c r="F383" s="2"/>
    </row>
    <row r="384" spans="2:6" ht="15.75" customHeight="1" x14ac:dyDescent="0.25">
      <c r="B384" s="1"/>
      <c r="C384" s="1"/>
      <c r="F384" s="2"/>
    </row>
    <row r="385" spans="2:6" ht="15.75" customHeight="1" x14ac:dyDescent="0.25">
      <c r="B385" s="1"/>
      <c r="C385" s="1"/>
      <c r="F385" s="2"/>
    </row>
    <row r="386" spans="2:6" ht="15.75" customHeight="1" x14ac:dyDescent="0.25">
      <c r="B386" s="1"/>
      <c r="C386" s="1"/>
      <c r="F386" s="2"/>
    </row>
    <row r="387" spans="2:6" ht="15.75" customHeight="1" x14ac:dyDescent="0.25">
      <c r="B387" s="1"/>
      <c r="C387" s="1"/>
      <c r="F387" s="2"/>
    </row>
    <row r="388" spans="2:6" ht="15.75" customHeight="1" x14ac:dyDescent="0.25">
      <c r="B388" s="1"/>
      <c r="C388" s="1"/>
      <c r="F388" s="2"/>
    </row>
    <row r="389" spans="2:6" ht="15.75" customHeight="1" x14ac:dyDescent="0.25">
      <c r="B389" s="1"/>
      <c r="C389" s="1"/>
      <c r="F389" s="2"/>
    </row>
    <row r="390" spans="2:6" ht="15.75" customHeight="1" x14ac:dyDescent="0.25">
      <c r="B390" s="1"/>
      <c r="C390" s="1"/>
      <c r="F390" s="2"/>
    </row>
    <row r="391" spans="2:6" ht="15.75" customHeight="1" x14ac:dyDescent="0.25">
      <c r="B391" s="1"/>
      <c r="C391" s="1"/>
      <c r="F391" s="2"/>
    </row>
    <row r="392" spans="2:6" ht="15.75" customHeight="1" x14ac:dyDescent="0.25">
      <c r="B392" s="1"/>
      <c r="C392" s="1"/>
      <c r="F392" s="2"/>
    </row>
    <row r="393" spans="2:6" ht="15.75" customHeight="1" x14ac:dyDescent="0.25">
      <c r="B393" s="1"/>
      <c r="C393" s="1"/>
      <c r="F393" s="2"/>
    </row>
    <row r="394" spans="2:6" ht="15.75" customHeight="1" x14ac:dyDescent="0.25">
      <c r="B394" s="1"/>
      <c r="C394" s="1"/>
      <c r="F394" s="2"/>
    </row>
    <row r="395" spans="2:6" ht="15.75" customHeight="1" x14ac:dyDescent="0.25">
      <c r="B395" s="1"/>
      <c r="C395" s="1"/>
      <c r="F395" s="2"/>
    </row>
    <row r="396" spans="2:6" ht="15.75" customHeight="1" x14ac:dyDescent="0.25">
      <c r="B396" s="1"/>
      <c r="C396" s="1"/>
      <c r="F396" s="2"/>
    </row>
    <row r="397" spans="2:6" ht="15.75" customHeight="1" x14ac:dyDescent="0.25">
      <c r="B397" s="1"/>
      <c r="C397" s="1"/>
      <c r="F397" s="2"/>
    </row>
    <row r="398" spans="2:6" ht="15.75" customHeight="1" x14ac:dyDescent="0.25">
      <c r="B398" s="1"/>
      <c r="C398" s="1"/>
      <c r="F398" s="2"/>
    </row>
    <row r="399" spans="2:6" ht="15.75" customHeight="1" x14ac:dyDescent="0.25">
      <c r="B399" s="1"/>
      <c r="C399" s="1"/>
      <c r="F399" s="2"/>
    </row>
    <row r="400" spans="2:6" ht="15.75" customHeight="1" x14ac:dyDescent="0.25">
      <c r="B400" s="1"/>
      <c r="C400" s="1"/>
      <c r="F400" s="2"/>
    </row>
    <row r="401" spans="2:6" ht="15.75" customHeight="1" x14ac:dyDescent="0.25">
      <c r="B401" s="1"/>
      <c r="C401" s="1"/>
      <c r="F401" s="2"/>
    </row>
    <row r="402" spans="2:6" ht="15.75" customHeight="1" x14ac:dyDescent="0.25">
      <c r="B402" s="1"/>
      <c r="C402" s="1"/>
      <c r="F402" s="2"/>
    </row>
    <row r="403" spans="2:6" ht="15.75" customHeight="1" x14ac:dyDescent="0.25">
      <c r="B403" s="1"/>
      <c r="C403" s="1"/>
      <c r="F403" s="2"/>
    </row>
    <row r="404" spans="2:6" ht="15.75" customHeight="1" x14ac:dyDescent="0.25">
      <c r="B404" s="1"/>
      <c r="C404" s="1"/>
      <c r="F404" s="2"/>
    </row>
    <row r="405" spans="2:6" ht="15.75" customHeight="1" x14ac:dyDescent="0.25">
      <c r="B405" s="1"/>
      <c r="C405" s="1"/>
      <c r="F405" s="2"/>
    </row>
    <row r="406" spans="2:6" ht="15.75" customHeight="1" x14ac:dyDescent="0.25">
      <c r="B406" s="1"/>
      <c r="C406" s="1"/>
      <c r="F406" s="2"/>
    </row>
    <row r="407" spans="2:6" ht="15.75" customHeight="1" x14ac:dyDescent="0.25">
      <c r="B407" s="1"/>
      <c r="C407" s="1"/>
      <c r="F407" s="2"/>
    </row>
    <row r="408" spans="2:6" ht="15.75" customHeight="1" x14ac:dyDescent="0.25">
      <c r="B408" s="1"/>
      <c r="C408" s="1"/>
      <c r="F408" s="2"/>
    </row>
    <row r="409" spans="2:6" ht="15.75" customHeight="1" x14ac:dyDescent="0.25">
      <c r="B409" s="1"/>
      <c r="C409" s="1"/>
      <c r="F409" s="2"/>
    </row>
    <row r="410" spans="2:6" ht="15.75" customHeight="1" x14ac:dyDescent="0.25">
      <c r="B410" s="1"/>
      <c r="C410" s="1"/>
      <c r="F410" s="2"/>
    </row>
    <row r="411" spans="2:6" ht="15.75" customHeight="1" x14ac:dyDescent="0.25">
      <c r="B411" s="1"/>
      <c r="C411" s="1"/>
      <c r="F411" s="2"/>
    </row>
    <row r="412" spans="2:6" ht="15.75" customHeight="1" x14ac:dyDescent="0.25">
      <c r="B412" s="1"/>
      <c r="C412" s="1"/>
      <c r="F412" s="2"/>
    </row>
    <row r="413" spans="2:6" ht="15.75" customHeight="1" x14ac:dyDescent="0.25">
      <c r="B413" s="1"/>
      <c r="C413" s="1"/>
      <c r="F413" s="2"/>
    </row>
    <row r="414" spans="2:6" ht="15.75" customHeight="1" x14ac:dyDescent="0.25">
      <c r="B414" s="1"/>
      <c r="C414" s="1"/>
      <c r="F414" s="2"/>
    </row>
    <row r="415" spans="2:6" ht="15.75" customHeight="1" x14ac:dyDescent="0.25">
      <c r="B415" s="1"/>
      <c r="C415" s="1"/>
      <c r="F415" s="2"/>
    </row>
    <row r="416" spans="2:6" ht="15.75" customHeight="1" x14ac:dyDescent="0.25">
      <c r="B416" s="1"/>
      <c r="C416" s="1"/>
      <c r="F416" s="2"/>
    </row>
    <row r="417" spans="2:6" ht="15.75" customHeight="1" x14ac:dyDescent="0.25">
      <c r="B417" s="1"/>
      <c r="C417" s="1"/>
      <c r="F417" s="2"/>
    </row>
    <row r="418" spans="2:6" ht="15.75" customHeight="1" x14ac:dyDescent="0.25">
      <c r="B418" s="1"/>
      <c r="C418" s="1"/>
      <c r="F418" s="2"/>
    </row>
    <row r="419" spans="2:6" ht="15.75" customHeight="1" x14ac:dyDescent="0.25">
      <c r="B419" s="1"/>
      <c r="C419" s="1"/>
      <c r="F419" s="2"/>
    </row>
    <row r="420" spans="2:6" ht="15.75" customHeight="1" x14ac:dyDescent="0.25">
      <c r="B420" s="1"/>
      <c r="C420" s="1"/>
      <c r="F420" s="2"/>
    </row>
    <row r="421" spans="2:6" ht="15.75" customHeight="1" x14ac:dyDescent="0.25">
      <c r="B421" s="1"/>
      <c r="C421" s="1"/>
      <c r="F421" s="2"/>
    </row>
    <row r="422" spans="2:6" ht="15.75" customHeight="1" x14ac:dyDescent="0.25">
      <c r="B422" s="1"/>
      <c r="C422" s="1"/>
      <c r="F422" s="2"/>
    </row>
    <row r="423" spans="2:6" ht="15.75" customHeight="1" x14ac:dyDescent="0.25">
      <c r="B423" s="1"/>
      <c r="C423" s="1"/>
      <c r="F423" s="2"/>
    </row>
    <row r="424" spans="2:6" ht="15.75" customHeight="1" x14ac:dyDescent="0.25">
      <c r="B424" s="1"/>
      <c r="C424" s="1"/>
      <c r="F424" s="2"/>
    </row>
    <row r="425" spans="2:6" ht="15.75" customHeight="1" x14ac:dyDescent="0.25">
      <c r="B425" s="1"/>
      <c r="C425" s="1"/>
      <c r="F425" s="2"/>
    </row>
    <row r="426" spans="2:6" ht="15.75" customHeight="1" x14ac:dyDescent="0.25">
      <c r="B426" s="1"/>
      <c r="C426" s="1"/>
      <c r="F426" s="2"/>
    </row>
    <row r="427" spans="2:6" ht="15.75" customHeight="1" x14ac:dyDescent="0.25">
      <c r="B427" s="1"/>
      <c r="C427" s="1"/>
      <c r="F427" s="2"/>
    </row>
    <row r="428" spans="2:6" ht="15.75" customHeight="1" x14ac:dyDescent="0.25">
      <c r="B428" s="1"/>
      <c r="C428" s="1"/>
      <c r="F428" s="2"/>
    </row>
    <row r="429" spans="2:6" ht="15.75" customHeight="1" x14ac:dyDescent="0.25">
      <c r="B429" s="1"/>
      <c r="C429" s="1"/>
      <c r="F429" s="2"/>
    </row>
    <row r="430" spans="2:6" ht="15.75" customHeight="1" x14ac:dyDescent="0.25">
      <c r="B430" s="1"/>
      <c r="C430" s="1"/>
      <c r="F430" s="2"/>
    </row>
    <row r="431" spans="2:6" ht="15.75" customHeight="1" x14ac:dyDescent="0.25">
      <c r="B431" s="1"/>
      <c r="C431" s="1"/>
      <c r="F431" s="2"/>
    </row>
    <row r="432" spans="2:6" ht="15.75" customHeight="1" x14ac:dyDescent="0.25">
      <c r="B432" s="1"/>
      <c r="C432" s="1"/>
      <c r="F432" s="2"/>
    </row>
    <row r="433" spans="2:6" ht="15.75" customHeight="1" x14ac:dyDescent="0.25">
      <c r="B433" s="1"/>
      <c r="C433" s="1"/>
      <c r="F433" s="2"/>
    </row>
    <row r="434" spans="2:6" ht="15.75" customHeight="1" x14ac:dyDescent="0.25">
      <c r="B434" s="1"/>
      <c r="C434" s="1"/>
      <c r="F434" s="2"/>
    </row>
    <row r="435" spans="2:6" ht="15.75" customHeight="1" x14ac:dyDescent="0.25">
      <c r="B435" s="1"/>
      <c r="C435" s="1"/>
      <c r="F435" s="2"/>
    </row>
    <row r="436" spans="2:6" ht="15.75" customHeight="1" x14ac:dyDescent="0.25">
      <c r="B436" s="1"/>
      <c r="C436" s="1"/>
      <c r="F436" s="2"/>
    </row>
    <row r="437" spans="2:6" ht="15.75" customHeight="1" x14ac:dyDescent="0.25">
      <c r="B437" s="1"/>
      <c r="C437" s="1"/>
      <c r="F437" s="2"/>
    </row>
    <row r="438" spans="2:6" ht="15.75" customHeight="1" x14ac:dyDescent="0.25">
      <c r="B438" s="1"/>
      <c r="C438" s="1"/>
      <c r="F438" s="2"/>
    </row>
    <row r="439" spans="2:6" ht="15.75" customHeight="1" x14ac:dyDescent="0.25">
      <c r="B439" s="1"/>
      <c r="C439" s="1"/>
      <c r="F439" s="2"/>
    </row>
    <row r="440" spans="2:6" ht="15.75" customHeight="1" x14ac:dyDescent="0.25">
      <c r="B440" s="1"/>
      <c r="C440" s="1"/>
      <c r="F440" s="2"/>
    </row>
    <row r="441" spans="2:6" ht="15.75" customHeight="1" x14ac:dyDescent="0.25">
      <c r="B441" s="1"/>
      <c r="C441" s="1"/>
      <c r="F441" s="2"/>
    </row>
    <row r="442" spans="2:6" ht="15.75" customHeight="1" x14ac:dyDescent="0.25">
      <c r="B442" s="1"/>
      <c r="C442" s="1"/>
      <c r="F442" s="2"/>
    </row>
    <row r="443" spans="2:6" ht="15.75" customHeight="1" x14ac:dyDescent="0.25">
      <c r="B443" s="1"/>
      <c r="C443" s="1"/>
      <c r="F443" s="2"/>
    </row>
    <row r="444" spans="2:6" ht="15.75" customHeight="1" x14ac:dyDescent="0.25">
      <c r="B444" s="1"/>
      <c r="C444" s="1"/>
      <c r="F444" s="2"/>
    </row>
    <row r="445" spans="2:6" ht="15.75" customHeight="1" x14ac:dyDescent="0.25">
      <c r="B445" s="1"/>
      <c r="C445" s="1"/>
      <c r="F445" s="2"/>
    </row>
    <row r="446" spans="2:6" ht="15.75" customHeight="1" x14ac:dyDescent="0.25">
      <c r="B446" s="1"/>
      <c r="C446" s="1"/>
      <c r="F446" s="2"/>
    </row>
    <row r="447" spans="2:6" ht="15.75" customHeight="1" x14ac:dyDescent="0.25">
      <c r="B447" s="1"/>
      <c r="C447" s="1"/>
      <c r="F447" s="2"/>
    </row>
    <row r="448" spans="2:6" ht="15.75" customHeight="1" x14ac:dyDescent="0.25">
      <c r="B448" s="1"/>
      <c r="C448" s="1"/>
      <c r="F448" s="2"/>
    </row>
    <row r="449" spans="2:6" ht="15.75" customHeight="1" x14ac:dyDescent="0.25">
      <c r="B449" s="1"/>
      <c r="C449" s="1"/>
      <c r="F449" s="2"/>
    </row>
    <row r="450" spans="2:6" ht="15.75" customHeight="1" x14ac:dyDescent="0.25">
      <c r="B450" s="1"/>
      <c r="C450" s="1"/>
      <c r="F450" s="2"/>
    </row>
    <row r="451" spans="2:6" ht="15.75" customHeight="1" x14ac:dyDescent="0.25">
      <c r="B451" s="1"/>
      <c r="C451" s="1"/>
      <c r="F451" s="2"/>
    </row>
    <row r="452" spans="2:6" ht="15.75" customHeight="1" x14ac:dyDescent="0.25">
      <c r="B452" s="1"/>
      <c r="C452" s="1"/>
      <c r="F452" s="2"/>
    </row>
    <row r="453" spans="2:6" ht="15.75" customHeight="1" x14ac:dyDescent="0.25">
      <c r="B453" s="1"/>
      <c r="C453" s="1"/>
      <c r="F453" s="2"/>
    </row>
    <row r="454" spans="2:6" ht="15.75" customHeight="1" x14ac:dyDescent="0.25">
      <c r="B454" s="1"/>
      <c r="C454" s="1"/>
      <c r="F454" s="2"/>
    </row>
    <row r="455" spans="2:6" ht="15.75" customHeight="1" x14ac:dyDescent="0.25">
      <c r="B455" s="1"/>
      <c r="C455" s="1"/>
      <c r="F455" s="2"/>
    </row>
    <row r="456" spans="2:6" ht="15.75" customHeight="1" x14ac:dyDescent="0.25">
      <c r="B456" s="1"/>
      <c r="C456" s="1"/>
      <c r="F456" s="2"/>
    </row>
    <row r="457" spans="2:6" ht="15.75" customHeight="1" x14ac:dyDescent="0.25">
      <c r="B457" s="1"/>
      <c r="C457" s="1"/>
      <c r="F457" s="2"/>
    </row>
    <row r="458" spans="2:6" ht="15.75" customHeight="1" x14ac:dyDescent="0.25">
      <c r="B458" s="1"/>
      <c r="C458" s="1"/>
      <c r="F458" s="2"/>
    </row>
    <row r="459" spans="2:6" ht="15.75" customHeight="1" x14ac:dyDescent="0.25">
      <c r="B459" s="1"/>
      <c r="C459" s="1"/>
      <c r="F459" s="2"/>
    </row>
    <row r="460" spans="2:6" ht="15.75" customHeight="1" x14ac:dyDescent="0.25">
      <c r="B460" s="1"/>
      <c r="C460" s="1"/>
      <c r="F460" s="2"/>
    </row>
    <row r="461" spans="2:6" ht="15.75" customHeight="1" x14ac:dyDescent="0.25">
      <c r="B461" s="1"/>
      <c r="C461" s="1"/>
      <c r="F461" s="2"/>
    </row>
    <row r="462" spans="2:6" ht="15.75" customHeight="1" x14ac:dyDescent="0.25">
      <c r="B462" s="1"/>
      <c r="C462" s="1"/>
      <c r="F462" s="2"/>
    </row>
    <row r="463" spans="2:6" ht="15.75" customHeight="1" x14ac:dyDescent="0.25">
      <c r="B463" s="1"/>
      <c r="C463" s="1"/>
      <c r="F463" s="2"/>
    </row>
    <row r="464" spans="2:6" ht="15.75" customHeight="1" x14ac:dyDescent="0.25">
      <c r="B464" s="1"/>
      <c r="C464" s="1"/>
      <c r="F464" s="2"/>
    </row>
    <row r="465" spans="2:6" ht="15.75" customHeight="1" x14ac:dyDescent="0.25">
      <c r="B465" s="1"/>
      <c r="C465" s="1"/>
      <c r="F465" s="2"/>
    </row>
    <row r="466" spans="2:6" ht="15.75" customHeight="1" x14ac:dyDescent="0.25">
      <c r="B466" s="1"/>
      <c r="C466" s="1"/>
      <c r="F466" s="2"/>
    </row>
    <row r="467" spans="2:6" ht="15.75" customHeight="1" x14ac:dyDescent="0.25">
      <c r="B467" s="1"/>
      <c r="C467" s="1"/>
      <c r="F467" s="2"/>
    </row>
    <row r="468" spans="2:6" ht="15.75" customHeight="1" x14ac:dyDescent="0.25">
      <c r="B468" s="1"/>
      <c r="C468" s="1"/>
      <c r="F468" s="2"/>
    </row>
    <row r="469" spans="2:6" ht="15.75" customHeight="1" x14ac:dyDescent="0.25">
      <c r="B469" s="1"/>
      <c r="C469" s="1"/>
      <c r="F469" s="2"/>
    </row>
    <row r="470" spans="2:6" ht="15.75" customHeight="1" x14ac:dyDescent="0.25">
      <c r="B470" s="1"/>
      <c r="C470" s="1"/>
      <c r="F470" s="2"/>
    </row>
    <row r="471" spans="2:6" ht="15.75" customHeight="1" x14ac:dyDescent="0.25">
      <c r="B471" s="1"/>
      <c r="C471" s="1"/>
      <c r="F471" s="2"/>
    </row>
    <row r="472" spans="2:6" ht="15.75" customHeight="1" x14ac:dyDescent="0.25">
      <c r="B472" s="1"/>
      <c r="C472" s="1"/>
      <c r="F472" s="2"/>
    </row>
    <row r="473" spans="2:6" ht="15.75" customHeight="1" x14ac:dyDescent="0.25">
      <c r="B473" s="1"/>
      <c r="C473" s="1"/>
      <c r="F473" s="2"/>
    </row>
    <row r="474" spans="2:6" ht="15.75" customHeight="1" x14ac:dyDescent="0.25">
      <c r="B474" s="1"/>
      <c r="C474" s="1"/>
      <c r="F474" s="2"/>
    </row>
    <row r="475" spans="2:6" ht="15.75" customHeight="1" x14ac:dyDescent="0.25">
      <c r="B475" s="1"/>
      <c r="C475" s="1"/>
      <c r="F475" s="2"/>
    </row>
    <row r="476" spans="2:6" ht="15.75" customHeight="1" x14ac:dyDescent="0.25">
      <c r="B476" s="1"/>
      <c r="C476" s="1"/>
      <c r="F476" s="2"/>
    </row>
    <row r="477" spans="2:6" ht="15.75" customHeight="1" x14ac:dyDescent="0.25">
      <c r="B477" s="1"/>
      <c r="C477" s="1"/>
      <c r="F477" s="2"/>
    </row>
    <row r="478" spans="2:6" ht="15.75" customHeight="1" x14ac:dyDescent="0.25">
      <c r="B478" s="1"/>
      <c r="C478" s="1"/>
      <c r="F478" s="2"/>
    </row>
    <row r="479" spans="2:6" ht="15.75" customHeight="1" x14ac:dyDescent="0.25">
      <c r="B479" s="1"/>
      <c r="C479" s="1"/>
      <c r="F479" s="2"/>
    </row>
    <row r="480" spans="2:6" ht="15.75" customHeight="1" x14ac:dyDescent="0.25">
      <c r="B480" s="1"/>
      <c r="C480" s="1"/>
      <c r="F480" s="2"/>
    </row>
    <row r="481" spans="2:6" ht="15.75" customHeight="1" x14ac:dyDescent="0.25">
      <c r="B481" s="1"/>
      <c r="C481" s="1"/>
      <c r="F481" s="2"/>
    </row>
    <row r="482" spans="2:6" ht="15.75" customHeight="1" x14ac:dyDescent="0.25">
      <c r="B482" s="1"/>
      <c r="C482" s="1"/>
      <c r="F482" s="2"/>
    </row>
    <row r="483" spans="2:6" ht="15.75" customHeight="1" x14ac:dyDescent="0.25">
      <c r="B483" s="1"/>
      <c r="C483" s="1"/>
      <c r="F483" s="2"/>
    </row>
    <row r="484" spans="2:6" ht="15.75" customHeight="1" x14ac:dyDescent="0.25">
      <c r="B484" s="1"/>
      <c r="C484" s="1"/>
      <c r="F484" s="2"/>
    </row>
    <row r="485" spans="2:6" ht="15.75" customHeight="1" x14ac:dyDescent="0.25">
      <c r="B485" s="1"/>
      <c r="C485" s="1"/>
      <c r="F485" s="2"/>
    </row>
    <row r="486" spans="2:6" ht="15.75" customHeight="1" x14ac:dyDescent="0.25">
      <c r="B486" s="1"/>
      <c r="C486" s="1"/>
      <c r="F486" s="2"/>
    </row>
    <row r="487" spans="2:6" ht="15.75" customHeight="1" x14ac:dyDescent="0.25">
      <c r="B487" s="1"/>
      <c r="C487" s="1"/>
      <c r="F487" s="2"/>
    </row>
    <row r="488" spans="2:6" ht="15.75" customHeight="1" x14ac:dyDescent="0.25">
      <c r="B488" s="1"/>
      <c r="C488" s="1"/>
      <c r="F488" s="2"/>
    </row>
    <row r="489" spans="2:6" ht="15.75" customHeight="1" x14ac:dyDescent="0.25">
      <c r="B489" s="1"/>
      <c r="C489" s="1"/>
      <c r="F489" s="2"/>
    </row>
    <row r="490" spans="2:6" ht="15.75" customHeight="1" x14ac:dyDescent="0.25">
      <c r="B490" s="1"/>
      <c r="C490" s="1"/>
      <c r="F490" s="2"/>
    </row>
    <row r="491" spans="2:6" ht="15.75" customHeight="1" x14ac:dyDescent="0.25">
      <c r="B491" s="1"/>
      <c r="C491" s="1"/>
      <c r="F491" s="2"/>
    </row>
    <row r="492" spans="2:6" ht="15.75" customHeight="1" x14ac:dyDescent="0.25">
      <c r="B492" s="1"/>
      <c r="C492" s="1"/>
      <c r="F492" s="2"/>
    </row>
    <row r="493" spans="2:6" ht="15.75" customHeight="1" x14ac:dyDescent="0.25">
      <c r="B493" s="1"/>
      <c r="C493" s="1"/>
      <c r="F493" s="2"/>
    </row>
    <row r="494" spans="2:6" ht="15.75" customHeight="1" x14ac:dyDescent="0.25">
      <c r="B494" s="1"/>
      <c r="C494" s="1"/>
      <c r="F494" s="2"/>
    </row>
    <row r="495" spans="2:6" ht="15.75" customHeight="1" x14ac:dyDescent="0.25">
      <c r="B495" s="1"/>
      <c r="C495" s="1"/>
      <c r="F495" s="2"/>
    </row>
    <row r="496" spans="2:6" ht="15.75" customHeight="1" x14ac:dyDescent="0.25">
      <c r="B496" s="1"/>
      <c r="C496" s="1"/>
      <c r="F496" s="2"/>
    </row>
    <row r="497" spans="2:6" ht="15.75" customHeight="1" x14ac:dyDescent="0.25">
      <c r="B497" s="1"/>
      <c r="C497" s="1"/>
      <c r="F497" s="2"/>
    </row>
    <row r="498" spans="2:6" ht="15.75" customHeight="1" x14ac:dyDescent="0.25">
      <c r="B498" s="1"/>
      <c r="C498" s="1"/>
      <c r="F498" s="2"/>
    </row>
    <row r="499" spans="2:6" ht="15.75" customHeight="1" x14ac:dyDescent="0.25">
      <c r="B499" s="1"/>
      <c r="C499" s="1"/>
      <c r="F499" s="2"/>
    </row>
    <row r="500" spans="2:6" ht="15.75" customHeight="1" x14ac:dyDescent="0.25">
      <c r="B500" s="1"/>
      <c r="C500" s="1"/>
      <c r="F500" s="2"/>
    </row>
    <row r="501" spans="2:6" ht="15.75" customHeight="1" x14ac:dyDescent="0.25">
      <c r="B501" s="1"/>
      <c r="C501" s="1"/>
      <c r="F501" s="2"/>
    </row>
    <row r="502" spans="2:6" ht="15.75" customHeight="1" x14ac:dyDescent="0.25">
      <c r="B502" s="1"/>
      <c r="C502" s="1"/>
      <c r="F502" s="2"/>
    </row>
    <row r="503" spans="2:6" ht="15.75" customHeight="1" x14ac:dyDescent="0.25">
      <c r="B503" s="1"/>
      <c r="C503" s="1"/>
      <c r="F503" s="2"/>
    </row>
    <row r="504" spans="2:6" ht="15.75" customHeight="1" x14ac:dyDescent="0.25">
      <c r="B504" s="1"/>
      <c r="C504" s="1"/>
      <c r="F504" s="2"/>
    </row>
    <row r="505" spans="2:6" ht="15.75" customHeight="1" x14ac:dyDescent="0.25">
      <c r="B505" s="1"/>
      <c r="C505" s="1"/>
      <c r="F505" s="2"/>
    </row>
    <row r="506" spans="2:6" ht="15.75" customHeight="1" x14ac:dyDescent="0.25">
      <c r="B506" s="1"/>
      <c r="C506" s="1"/>
      <c r="F506" s="2"/>
    </row>
    <row r="507" spans="2:6" ht="15.75" customHeight="1" x14ac:dyDescent="0.25">
      <c r="B507" s="1"/>
      <c r="C507" s="1"/>
      <c r="F507" s="2"/>
    </row>
    <row r="508" spans="2:6" ht="15.75" customHeight="1" x14ac:dyDescent="0.25">
      <c r="B508" s="1"/>
      <c r="C508" s="1"/>
      <c r="F508" s="2"/>
    </row>
    <row r="509" spans="2:6" ht="15.75" customHeight="1" x14ac:dyDescent="0.25">
      <c r="B509" s="1"/>
      <c r="C509" s="1"/>
      <c r="F509" s="2"/>
    </row>
    <row r="510" spans="2:6" ht="15.75" customHeight="1" x14ac:dyDescent="0.25">
      <c r="B510" s="1"/>
      <c r="C510" s="1"/>
      <c r="F510" s="2"/>
    </row>
    <row r="511" spans="2:6" ht="15.75" customHeight="1" x14ac:dyDescent="0.25">
      <c r="B511" s="1"/>
      <c r="C511" s="1"/>
      <c r="F511" s="2"/>
    </row>
    <row r="512" spans="2:6" ht="15.75" customHeight="1" x14ac:dyDescent="0.25">
      <c r="B512" s="1"/>
      <c r="C512" s="1"/>
      <c r="F512" s="2"/>
    </row>
    <row r="513" spans="2:6" ht="15.75" customHeight="1" x14ac:dyDescent="0.25">
      <c r="B513" s="1"/>
      <c r="C513" s="1"/>
      <c r="F513" s="2"/>
    </row>
    <row r="514" spans="2:6" ht="15.75" customHeight="1" x14ac:dyDescent="0.25">
      <c r="B514" s="1"/>
      <c r="C514" s="1"/>
      <c r="F514" s="2"/>
    </row>
    <row r="515" spans="2:6" ht="15.75" customHeight="1" x14ac:dyDescent="0.25">
      <c r="B515" s="1"/>
      <c r="C515" s="1"/>
      <c r="F515" s="2"/>
    </row>
    <row r="516" spans="2:6" ht="15.75" customHeight="1" x14ac:dyDescent="0.25">
      <c r="B516" s="1"/>
      <c r="C516" s="1"/>
      <c r="F516" s="2"/>
    </row>
    <row r="517" spans="2:6" ht="15.75" customHeight="1" x14ac:dyDescent="0.25">
      <c r="B517" s="1"/>
      <c r="C517" s="1"/>
      <c r="F517" s="2"/>
    </row>
    <row r="518" spans="2:6" ht="15.75" customHeight="1" x14ac:dyDescent="0.25">
      <c r="B518" s="1"/>
      <c r="C518" s="1"/>
      <c r="F518" s="2"/>
    </row>
    <row r="519" spans="2:6" ht="15.75" customHeight="1" x14ac:dyDescent="0.25">
      <c r="B519" s="1"/>
      <c r="C519" s="1"/>
      <c r="F519" s="2"/>
    </row>
    <row r="520" spans="2:6" ht="15.75" customHeight="1" x14ac:dyDescent="0.25">
      <c r="B520" s="1"/>
      <c r="C520" s="1"/>
      <c r="F520" s="2"/>
    </row>
    <row r="521" spans="2:6" ht="15.75" customHeight="1" x14ac:dyDescent="0.25">
      <c r="B521" s="1"/>
      <c r="C521" s="1"/>
      <c r="F521" s="2"/>
    </row>
    <row r="522" spans="2:6" ht="15.75" customHeight="1" x14ac:dyDescent="0.25">
      <c r="B522" s="1"/>
      <c r="C522" s="1"/>
      <c r="F522" s="2"/>
    </row>
    <row r="523" spans="2:6" ht="15.75" customHeight="1" x14ac:dyDescent="0.25">
      <c r="B523" s="1"/>
      <c r="C523" s="1"/>
      <c r="F523" s="2"/>
    </row>
    <row r="524" spans="2:6" ht="15.75" customHeight="1" x14ac:dyDescent="0.25">
      <c r="B524" s="1"/>
      <c r="C524" s="1"/>
      <c r="F524" s="2"/>
    </row>
    <row r="525" spans="2:6" ht="15.75" customHeight="1" x14ac:dyDescent="0.25">
      <c r="B525" s="1"/>
      <c r="C525" s="1"/>
      <c r="F525" s="2"/>
    </row>
    <row r="526" spans="2:6" ht="15.75" customHeight="1" x14ac:dyDescent="0.25">
      <c r="B526" s="1"/>
      <c r="C526" s="1"/>
      <c r="F526" s="2"/>
    </row>
    <row r="527" spans="2:6" ht="15.75" customHeight="1" x14ac:dyDescent="0.25">
      <c r="B527" s="1"/>
      <c r="C527" s="1"/>
      <c r="F527" s="2"/>
    </row>
    <row r="528" spans="2:6" ht="15.75" customHeight="1" x14ac:dyDescent="0.25">
      <c r="B528" s="1"/>
      <c r="C528" s="1"/>
      <c r="F528" s="2"/>
    </row>
    <row r="529" spans="2:6" ht="15.75" customHeight="1" x14ac:dyDescent="0.25">
      <c r="B529" s="1"/>
      <c r="C529" s="1"/>
      <c r="F529" s="2"/>
    </row>
    <row r="530" spans="2:6" ht="15.75" customHeight="1" x14ac:dyDescent="0.25">
      <c r="B530" s="1"/>
      <c r="C530" s="1"/>
      <c r="F530" s="2"/>
    </row>
    <row r="531" spans="2:6" ht="15.75" customHeight="1" x14ac:dyDescent="0.25">
      <c r="B531" s="1"/>
      <c r="C531" s="1"/>
      <c r="F531" s="2"/>
    </row>
    <row r="532" spans="2:6" ht="15.75" customHeight="1" x14ac:dyDescent="0.25">
      <c r="B532" s="1"/>
      <c r="C532" s="1"/>
      <c r="F532" s="2"/>
    </row>
    <row r="533" spans="2:6" ht="15.75" customHeight="1" x14ac:dyDescent="0.25">
      <c r="B533" s="1"/>
      <c r="C533" s="1"/>
      <c r="F533" s="2"/>
    </row>
    <row r="534" spans="2:6" ht="15.75" customHeight="1" x14ac:dyDescent="0.25">
      <c r="B534" s="1"/>
      <c r="C534" s="1"/>
      <c r="F534" s="2"/>
    </row>
    <row r="535" spans="2:6" ht="15.75" customHeight="1" x14ac:dyDescent="0.25">
      <c r="B535" s="1"/>
      <c r="C535" s="1"/>
      <c r="F535" s="2"/>
    </row>
    <row r="536" spans="2:6" ht="15.75" customHeight="1" x14ac:dyDescent="0.25">
      <c r="B536" s="1"/>
      <c r="C536" s="1"/>
      <c r="F536" s="2"/>
    </row>
    <row r="537" spans="2:6" ht="15.75" customHeight="1" x14ac:dyDescent="0.25">
      <c r="B537" s="1"/>
      <c r="C537" s="1"/>
      <c r="F537" s="2"/>
    </row>
    <row r="538" spans="2:6" ht="15.75" customHeight="1" x14ac:dyDescent="0.25">
      <c r="B538" s="1"/>
      <c r="C538" s="1"/>
      <c r="F538" s="2"/>
    </row>
    <row r="539" spans="2:6" ht="15.75" customHeight="1" x14ac:dyDescent="0.25">
      <c r="B539" s="1"/>
      <c r="C539" s="1"/>
      <c r="F539" s="2"/>
    </row>
    <row r="540" spans="2:6" ht="15.75" customHeight="1" x14ac:dyDescent="0.25">
      <c r="B540" s="1"/>
      <c r="C540" s="1"/>
      <c r="F540" s="2"/>
    </row>
    <row r="541" spans="2:6" ht="15.75" customHeight="1" x14ac:dyDescent="0.25">
      <c r="B541" s="1"/>
      <c r="C541" s="1"/>
      <c r="F541" s="2"/>
    </row>
    <row r="542" spans="2:6" ht="15.75" customHeight="1" x14ac:dyDescent="0.25">
      <c r="B542" s="1"/>
      <c r="C542" s="1"/>
      <c r="F542" s="2"/>
    </row>
    <row r="543" spans="2:6" ht="15.75" customHeight="1" x14ac:dyDescent="0.25">
      <c r="B543" s="1"/>
      <c r="C543" s="1"/>
      <c r="F543" s="2"/>
    </row>
    <row r="544" spans="2:6" ht="15.75" customHeight="1" x14ac:dyDescent="0.25">
      <c r="B544" s="1"/>
      <c r="C544" s="1"/>
      <c r="F544" s="2"/>
    </row>
    <row r="545" spans="2:6" ht="15.75" customHeight="1" x14ac:dyDescent="0.25">
      <c r="B545" s="1"/>
      <c r="C545" s="1"/>
      <c r="F545" s="2"/>
    </row>
    <row r="546" spans="2:6" ht="15.75" customHeight="1" x14ac:dyDescent="0.25">
      <c r="B546" s="1"/>
      <c r="C546" s="1"/>
      <c r="F546" s="2"/>
    </row>
    <row r="547" spans="2:6" ht="15.75" customHeight="1" x14ac:dyDescent="0.25">
      <c r="B547" s="1"/>
      <c r="C547" s="1"/>
      <c r="F547" s="2"/>
    </row>
    <row r="548" spans="2:6" ht="15.75" customHeight="1" x14ac:dyDescent="0.25">
      <c r="B548" s="1"/>
      <c r="C548" s="1"/>
      <c r="F548" s="2"/>
    </row>
    <row r="549" spans="2:6" ht="15.75" customHeight="1" x14ac:dyDescent="0.25">
      <c r="B549" s="1"/>
      <c r="C549" s="1"/>
      <c r="F549" s="2"/>
    </row>
    <row r="550" spans="2:6" ht="15.75" customHeight="1" x14ac:dyDescent="0.25">
      <c r="B550" s="1"/>
      <c r="C550" s="1"/>
      <c r="F550" s="2"/>
    </row>
    <row r="551" spans="2:6" ht="15.75" customHeight="1" x14ac:dyDescent="0.25">
      <c r="B551" s="1"/>
      <c r="C551" s="1"/>
      <c r="F551" s="2"/>
    </row>
    <row r="552" spans="2:6" ht="15.75" customHeight="1" x14ac:dyDescent="0.25">
      <c r="B552" s="1"/>
      <c r="C552" s="1"/>
      <c r="F552" s="2"/>
    </row>
    <row r="553" spans="2:6" ht="15.75" customHeight="1" x14ac:dyDescent="0.25">
      <c r="B553" s="1"/>
      <c r="C553" s="1"/>
      <c r="F553" s="2"/>
    </row>
    <row r="554" spans="2:6" ht="15.75" customHeight="1" x14ac:dyDescent="0.25">
      <c r="B554" s="1"/>
      <c r="C554" s="1"/>
      <c r="F554" s="2"/>
    </row>
    <row r="555" spans="2:6" ht="15.75" customHeight="1" x14ac:dyDescent="0.25">
      <c r="B555" s="1"/>
      <c r="C555" s="1"/>
      <c r="F555" s="2"/>
    </row>
    <row r="556" spans="2:6" ht="15.75" customHeight="1" x14ac:dyDescent="0.25">
      <c r="B556" s="1"/>
      <c r="C556" s="1"/>
      <c r="F556" s="2"/>
    </row>
    <row r="557" spans="2:6" ht="15.75" customHeight="1" x14ac:dyDescent="0.25">
      <c r="B557" s="1"/>
      <c r="C557" s="1"/>
      <c r="F557" s="2"/>
    </row>
    <row r="558" spans="2:6" ht="15.75" customHeight="1" x14ac:dyDescent="0.25">
      <c r="B558" s="1"/>
      <c r="C558" s="1"/>
      <c r="F558" s="2"/>
    </row>
    <row r="559" spans="2:6" ht="15.75" customHeight="1" x14ac:dyDescent="0.25">
      <c r="B559" s="1"/>
      <c r="C559" s="1"/>
      <c r="F559" s="2"/>
    </row>
    <row r="560" spans="2:6" ht="15.75" customHeight="1" x14ac:dyDescent="0.25">
      <c r="B560" s="1"/>
      <c r="C560" s="1"/>
      <c r="F560" s="2"/>
    </row>
    <row r="561" spans="2:6" ht="15.75" customHeight="1" x14ac:dyDescent="0.25">
      <c r="B561" s="1"/>
      <c r="C561" s="1"/>
      <c r="F561" s="2"/>
    </row>
    <row r="562" spans="2:6" ht="15.75" customHeight="1" x14ac:dyDescent="0.25">
      <c r="B562" s="1"/>
      <c r="C562" s="1"/>
      <c r="F562" s="2"/>
    </row>
    <row r="563" spans="2:6" ht="15.75" customHeight="1" x14ac:dyDescent="0.25">
      <c r="B563" s="1"/>
      <c r="C563" s="1"/>
      <c r="F563" s="2"/>
    </row>
    <row r="564" spans="2:6" ht="15.75" customHeight="1" x14ac:dyDescent="0.25">
      <c r="B564" s="1"/>
      <c r="C564" s="1"/>
      <c r="F564" s="2"/>
    </row>
    <row r="565" spans="2:6" ht="15.75" customHeight="1" x14ac:dyDescent="0.25">
      <c r="B565" s="1"/>
      <c r="C565" s="1"/>
      <c r="F565" s="2"/>
    </row>
    <row r="566" spans="2:6" ht="15.75" customHeight="1" x14ac:dyDescent="0.25">
      <c r="B566" s="1"/>
      <c r="C566" s="1"/>
      <c r="F566" s="2"/>
    </row>
    <row r="567" spans="2:6" ht="15.75" customHeight="1" x14ac:dyDescent="0.25">
      <c r="B567" s="1"/>
      <c r="C567" s="1"/>
      <c r="F567" s="2"/>
    </row>
    <row r="568" spans="2:6" ht="15.75" customHeight="1" x14ac:dyDescent="0.25">
      <c r="B568" s="1"/>
      <c r="C568" s="1"/>
      <c r="F568" s="2"/>
    </row>
    <row r="569" spans="2:6" ht="15.75" customHeight="1" x14ac:dyDescent="0.25">
      <c r="B569" s="1"/>
      <c r="C569" s="1"/>
      <c r="F569" s="2"/>
    </row>
    <row r="570" spans="2:6" ht="15.75" customHeight="1" x14ac:dyDescent="0.25">
      <c r="B570" s="1"/>
      <c r="C570" s="1"/>
      <c r="F570" s="2"/>
    </row>
    <row r="571" spans="2:6" ht="15.75" customHeight="1" x14ac:dyDescent="0.25">
      <c r="B571" s="1"/>
      <c r="C571" s="1"/>
      <c r="F571" s="2"/>
    </row>
    <row r="572" spans="2:6" ht="15.75" customHeight="1" x14ac:dyDescent="0.25">
      <c r="B572" s="1"/>
      <c r="C572" s="1"/>
      <c r="F572" s="2"/>
    </row>
    <row r="573" spans="2:6" ht="15.75" customHeight="1" x14ac:dyDescent="0.25">
      <c r="B573" s="1"/>
      <c r="C573" s="1"/>
      <c r="F573" s="2"/>
    </row>
    <row r="574" spans="2:6" ht="15.75" customHeight="1" x14ac:dyDescent="0.25">
      <c r="B574" s="1"/>
      <c r="C574" s="1"/>
      <c r="F574" s="2"/>
    </row>
    <row r="575" spans="2:6" ht="15.75" customHeight="1" x14ac:dyDescent="0.25">
      <c r="B575" s="1"/>
      <c r="C575" s="1"/>
      <c r="F575" s="2"/>
    </row>
    <row r="576" spans="2:6" ht="15.75" customHeight="1" x14ac:dyDescent="0.25">
      <c r="B576" s="1"/>
      <c r="C576" s="1"/>
      <c r="F576" s="2"/>
    </row>
    <row r="577" spans="2:6" ht="15.75" customHeight="1" x14ac:dyDescent="0.25">
      <c r="B577" s="1"/>
      <c r="C577" s="1"/>
      <c r="F577" s="2"/>
    </row>
    <row r="578" spans="2:6" ht="15.75" customHeight="1" x14ac:dyDescent="0.25">
      <c r="B578" s="1"/>
      <c r="C578" s="1"/>
      <c r="F578" s="2"/>
    </row>
    <row r="579" spans="2:6" ht="15.75" customHeight="1" x14ac:dyDescent="0.25">
      <c r="B579" s="1"/>
      <c r="C579" s="1"/>
      <c r="F579" s="2"/>
    </row>
    <row r="580" spans="2:6" ht="15.75" customHeight="1" x14ac:dyDescent="0.25">
      <c r="B580" s="1"/>
      <c r="C580" s="1"/>
      <c r="F580" s="2"/>
    </row>
    <row r="581" spans="2:6" ht="15.75" customHeight="1" x14ac:dyDescent="0.25">
      <c r="B581" s="1"/>
      <c r="C581" s="1"/>
      <c r="F581" s="2"/>
    </row>
    <row r="582" spans="2:6" ht="15.75" customHeight="1" x14ac:dyDescent="0.25">
      <c r="B582" s="1"/>
      <c r="C582" s="1"/>
      <c r="F582" s="2"/>
    </row>
    <row r="583" spans="2:6" ht="15.75" customHeight="1" x14ac:dyDescent="0.25">
      <c r="B583" s="1"/>
      <c r="C583" s="1"/>
      <c r="F583" s="2"/>
    </row>
    <row r="584" spans="2:6" ht="15.75" customHeight="1" x14ac:dyDescent="0.25">
      <c r="B584" s="1"/>
      <c r="C584" s="1"/>
      <c r="F584" s="2"/>
    </row>
    <row r="585" spans="2:6" ht="15.75" customHeight="1" x14ac:dyDescent="0.25">
      <c r="B585" s="1"/>
      <c r="C585" s="1"/>
      <c r="F585" s="2"/>
    </row>
    <row r="586" spans="2:6" ht="15.75" customHeight="1" x14ac:dyDescent="0.25">
      <c r="B586" s="1"/>
      <c r="C586" s="1"/>
      <c r="F586" s="2"/>
    </row>
    <row r="587" spans="2:6" ht="15.75" customHeight="1" x14ac:dyDescent="0.25">
      <c r="B587" s="1"/>
      <c r="C587" s="1"/>
      <c r="F587" s="2"/>
    </row>
    <row r="588" spans="2:6" ht="15.75" customHeight="1" x14ac:dyDescent="0.25">
      <c r="B588" s="1"/>
      <c r="C588" s="1"/>
      <c r="F588" s="2"/>
    </row>
    <row r="589" spans="2:6" ht="15.75" customHeight="1" x14ac:dyDescent="0.25">
      <c r="B589" s="1"/>
      <c r="C589" s="1"/>
      <c r="F589" s="2"/>
    </row>
    <row r="590" spans="2:6" ht="15.75" customHeight="1" x14ac:dyDescent="0.25">
      <c r="B590" s="1"/>
      <c r="C590" s="1"/>
      <c r="F590" s="2"/>
    </row>
    <row r="591" spans="2:6" ht="15.75" customHeight="1" x14ac:dyDescent="0.25">
      <c r="B591" s="1"/>
      <c r="C591" s="1"/>
      <c r="F591" s="2"/>
    </row>
    <row r="592" spans="2:6" ht="15.75" customHeight="1" x14ac:dyDescent="0.25">
      <c r="B592" s="1"/>
      <c r="C592" s="1"/>
      <c r="F592" s="2"/>
    </row>
    <row r="593" spans="2:6" ht="15.75" customHeight="1" x14ac:dyDescent="0.25">
      <c r="B593" s="1"/>
      <c r="C593" s="1"/>
      <c r="F593" s="2"/>
    </row>
    <row r="594" spans="2:6" ht="15.75" customHeight="1" x14ac:dyDescent="0.25">
      <c r="B594" s="1"/>
      <c r="C594" s="1"/>
      <c r="F594" s="2"/>
    </row>
    <row r="595" spans="2:6" ht="15.75" customHeight="1" x14ac:dyDescent="0.25">
      <c r="B595" s="1"/>
      <c r="C595" s="1"/>
      <c r="F595" s="2"/>
    </row>
    <row r="596" spans="2:6" ht="15.75" customHeight="1" x14ac:dyDescent="0.25">
      <c r="B596" s="1"/>
      <c r="C596" s="1"/>
      <c r="F596" s="2"/>
    </row>
    <row r="597" spans="2:6" ht="15.75" customHeight="1" x14ac:dyDescent="0.25">
      <c r="B597" s="1"/>
      <c r="C597" s="1"/>
      <c r="F597" s="2"/>
    </row>
    <row r="598" spans="2:6" ht="15.75" customHeight="1" x14ac:dyDescent="0.25">
      <c r="B598" s="1"/>
      <c r="C598" s="1"/>
      <c r="F598" s="2"/>
    </row>
    <row r="599" spans="2:6" ht="15.75" customHeight="1" x14ac:dyDescent="0.25">
      <c r="B599" s="1"/>
      <c r="C599" s="1"/>
      <c r="F599" s="2"/>
    </row>
    <row r="600" spans="2:6" ht="15.75" customHeight="1" x14ac:dyDescent="0.25">
      <c r="B600" s="1"/>
      <c r="C600" s="1"/>
      <c r="F600" s="2"/>
    </row>
    <row r="601" spans="2:6" ht="15.75" customHeight="1" x14ac:dyDescent="0.25">
      <c r="B601" s="1"/>
      <c r="C601" s="1"/>
      <c r="F601" s="2"/>
    </row>
    <row r="602" spans="2:6" ht="15.75" customHeight="1" x14ac:dyDescent="0.25">
      <c r="B602" s="1"/>
      <c r="C602" s="1"/>
      <c r="F602" s="2"/>
    </row>
    <row r="603" spans="2:6" ht="15.75" customHeight="1" x14ac:dyDescent="0.25">
      <c r="B603" s="1"/>
      <c r="C603" s="1"/>
      <c r="F603" s="2"/>
    </row>
    <row r="604" spans="2:6" ht="15.75" customHeight="1" x14ac:dyDescent="0.25">
      <c r="B604" s="1"/>
      <c r="C604" s="1"/>
      <c r="F604" s="2"/>
    </row>
    <row r="605" spans="2:6" ht="15.75" customHeight="1" x14ac:dyDescent="0.25">
      <c r="B605" s="1"/>
      <c r="C605" s="1"/>
      <c r="F605" s="2"/>
    </row>
    <row r="606" spans="2:6" ht="15.75" customHeight="1" x14ac:dyDescent="0.25">
      <c r="B606" s="1"/>
      <c r="C606" s="1"/>
      <c r="F606" s="2"/>
    </row>
    <row r="607" spans="2:6" ht="15.75" customHeight="1" x14ac:dyDescent="0.25">
      <c r="B607" s="1"/>
      <c r="C607" s="1"/>
      <c r="F607" s="2"/>
    </row>
    <row r="608" spans="2:6" ht="15.75" customHeight="1" x14ac:dyDescent="0.25">
      <c r="B608" s="1"/>
      <c r="C608" s="1"/>
      <c r="F608" s="2"/>
    </row>
    <row r="609" spans="2:6" ht="15.75" customHeight="1" x14ac:dyDescent="0.25">
      <c r="B609" s="1"/>
      <c r="C609" s="1"/>
      <c r="F609" s="2"/>
    </row>
    <row r="610" spans="2:6" ht="15.75" customHeight="1" x14ac:dyDescent="0.25">
      <c r="B610" s="1"/>
      <c r="C610" s="1"/>
      <c r="F610" s="2"/>
    </row>
    <row r="611" spans="2:6" ht="15.75" customHeight="1" x14ac:dyDescent="0.25">
      <c r="B611" s="1"/>
      <c r="C611" s="1"/>
      <c r="F611" s="2"/>
    </row>
    <row r="612" spans="2:6" ht="15.75" customHeight="1" x14ac:dyDescent="0.25">
      <c r="B612" s="1"/>
      <c r="C612" s="1"/>
      <c r="F612" s="2"/>
    </row>
    <row r="613" spans="2:6" ht="15.75" customHeight="1" x14ac:dyDescent="0.25">
      <c r="B613" s="1"/>
      <c r="C613" s="1"/>
      <c r="F613" s="2"/>
    </row>
    <row r="614" spans="2:6" ht="15.75" customHeight="1" x14ac:dyDescent="0.25">
      <c r="B614" s="1"/>
      <c r="C614" s="1"/>
      <c r="F614" s="2"/>
    </row>
    <row r="615" spans="2:6" ht="15.75" customHeight="1" x14ac:dyDescent="0.25">
      <c r="B615" s="1"/>
      <c r="C615" s="1"/>
      <c r="F615" s="2"/>
    </row>
    <row r="616" spans="2:6" ht="15.75" customHeight="1" x14ac:dyDescent="0.25">
      <c r="B616" s="1"/>
      <c r="C616" s="1"/>
      <c r="F616" s="2"/>
    </row>
    <row r="617" spans="2:6" ht="15.75" customHeight="1" x14ac:dyDescent="0.25">
      <c r="B617" s="1"/>
      <c r="C617" s="1"/>
      <c r="F617" s="2"/>
    </row>
    <row r="618" spans="2:6" ht="15.75" customHeight="1" x14ac:dyDescent="0.25">
      <c r="B618" s="1"/>
      <c r="C618" s="1"/>
      <c r="F618" s="2"/>
    </row>
    <row r="619" spans="2:6" ht="15.75" customHeight="1" x14ac:dyDescent="0.25">
      <c r="B619" s="1"/>
      <c r="C619" s="1"/>
      <c r="F619" s="2"/>
    </row>
    <row r="620" spans="2:6" ht="15.75" customHeight="1" x14ac:dyDescent="0.25">
      <c r="B620" s="1"/>
      <c r="C620" s="1"/>
      <c r="F620" s="2"/>
    </row>
    <row r="621" spans="2:6" ht="15.75" customHeight="1" x14ac:dyDescent="0.25">
      <c r="B621" s="1"/>
      <c r="C621" s="1"/>
      <c r="F621" s="2"/>
    </row>
    <row r="622" spans="2:6" ht="15.75" customHeight="1" x14ac:dyDescent="0.25">
      <c r="B622" s="1"/>
      <c r="C622" s="1"/>
      <c r="F622" s="2"/>
    </row>
    <row r="623" spans="2:6" ht="15.75" customHeight="1" x14ac:dyDescent="0.25">
      <c r="B623" s="1"/>
      <c r="C623" s="1"/>
      <c r="F623" s="2"/>
    </row>
    <row r="624" spans="2:6" ht="15.75" customHeight="1" x14ac:dyDescent="0.25">
      <c r="B624" s="1"/>
      <c r="C624" s="1"/>
      <c r="F624" s="2"/>
    </row>
    <row r="625" spans="2:6" ht="15.75" customHeight="1" x14ac:dyDescent="0.25">
      <c r="B625" s="1"/>
      <c r="C625" s="1"/>
      <c r="F625" s="2"/>
    </row>
    <row r="626" spans="2:6" ht="15.75" customHeight="1" x14ac:dyDescent="0.25">
      <c r="B626" s="1"/>
      <c r="C626" s="1"/>
      <c r="F626" s="2"/>
    </row>
    <row r="627" spans="2:6" ht="15.75" customHeight="1" x14ac:dyDescent="0.25">
      <c r="B627" s="1"/>
      <c r="C627" s="1"/>
      <c r="F627" s="2"/>
    </row>
    <row r="628" spans="2:6" ht="15.75" customHeight="1" x14ac:dyDescent="0.25">
      <c r="B628" s="1"/>
      <c r="C628" s="1"/>
      <c r="F628" s="2"/>
    </row>
    <row r="629" spans="2:6" ht="15.75" customHeight="1" x14ac:dyDescent="0.25">
      <c r="B629" s="1"/>
      <c r="C629" s="1"/>
      <c r="F629" s="2"/>
    </row>
    <row r="630" spans="2:6" ht="15.75" customHeight="1" x14ac:dyDescent="0.25">
      <c r="B630" s="1"/>
      <c r="C630" s="1"/>
      <c r="F630" s="2"/>
    </row>
    <row r="631" spans="2:6" ht="15.75" customHeight="1" x14ac:dyDescent="0.25">
      <c r="B631" s="1"/>
      <c r="C631" s="1"/>
      <c r="F631" s="2"/>
    </row>
    <row r="632" spans="2:6" ht="15.75" customHeight="1" x14ac:dyDescent="0.25">
      <c r="B632" s="1"/>
      <c r="C632" s="1"/>
      <c r="F632" s="2"/>
    </row>
    <row r="633" spans="2:6" ht="15.75" customHeight="1" x14ac:dyDescent="0.25">
      <c r="B633" s="1"/>
      <c r="C633" s="1"/>
      <c r="F633" s="2"/>
    </row>
    <row r="634" spans="2:6" ht="15.75" customHeight="1" x14ac:dyDescent="0.25">
      <c r="B634" s="1"/>
      <c r="C634" s="1"/>
      <c r="F634" s="2"/>
    </row>
    <row r="635" spans="2:6" ht="15.75" customHeight="1" x14ac:dyDescent="0.25">
      <c r="B635" s="1"/>
      <c r="C635" s="1"/>
      <c r="F635" s="2"/>
    </row>
    <row r="636" spans="2:6" ht="15.75" customHeight="1" x14ac:dyDescent="0.25">
      <c r="B636" s="1"/>
      <c r="C636" s="1"/>
      <c r="F636" s="2"/>
    </row>
    <row r="637" spans="2:6" ht="15.75" customHeight="1" x14ac:dyDescent="0.25">
      <c r="B637" s="1"/>
      <c r="C637" s="1"/>
      <c r="F637" s="2"/>
    </row>
    <row r="638" spans="2:6" ht="15.75" customHeight="1" x14ac:dyDescent="0.25">
      <c r="B638" s="1"/>
      <c r="C638" s="1"/>
      <c r="F638" s="2"/>
    </row>
    <row r="639" spans="2:6" ht="15.75" customHeight="1" x14ac:dyDescent="0.25">
      <c r="B639" s="1"/>
      <c r="C639" s="1"/>
      <c r="F639" s="2"/>
    </row>
    <row r="640" spans="2:6" ht="15.75" customHeight="1" x14ac:dyDescent="0.25">
      <c r="B640" s="1"/>
      <c r="C640" s="1"/>
      <c r="F640" s="2"/>
    </row>
    <row r="641" spans="2:6" ht="15.75" customHeight="1" x14ac:dyDescent="0.25">
      <c r="B641" s="1"/>
      <c r="C641" s="1"/>
      <c r="F641" s="2"/>
    </row>
    <row r="642" spans="2:6" ht="15.75" customHeight="1" x14ac:dyDescent="0.25">
      <c r="B642" s="1"/>
      <c r="C642" s="1"/>
      <c r="F642" s="2"/>
    </row>
    <row r="643" spans="2:6" ht="15.75" customHeight="1" x14ac:dyDescent="0.25">
      <c r="B643" s="1"/>
      <c r="C643" s="1"/>
      <c r="F643" s="2"/>
    </row>
    <row r="644" spans="2:6" ht="15.75" customHeight="1" x14ac:dyDescent="0.25">
      <c r="B644" s="1"/>
      <c r="C644" s="1"/>
      <c r="F644" s="2"/>
    </row>
    <row r="645" spans="2:6" ht="15.75" customHeight="1" x14ac:dyDescent="0.25">
      <c r="B645" s="1"/>
      <c r="C645" s="1"/>
      <c r="F645" s="2"/>
    </row>
    <row r="646" spans="2:6" ht="15.75" customHeight="1" x14ac:dyDescent="0.25">
      <c r="B646" s="1"/>
      <c r="C646" s="1"/>
      <c r="F646" s="2"/>
    </row>
    <row r="647" spans="2:6" ht="15.75" customHeight="1" x14ac:dyDescent="0.25">
      <c r="B647" s="1"/>
      <c r="C647" s="1"/>
      <c r="F647" s="2"/>
    </row>
    <row r="648" spans="2:6" ht="15.75" customHeight="1" x14ac:dyDescent="0.25">
      <c r="B648" s="1"/>
      <c r="C648" s="1"/>
      <c r="F648" s="2"/>
    </row>
    <row r="649" spans="2:6" ht="15.75" customHeight="1" x14ac:dyDescent="0.25">
      <c r="B649" s="1"/>
      <c r="C649" s="1"/>
      <c r="F649" s="2"/>
    </row>
    <row r="650" spans="2:6" ht="15.75" customHeight="1" x14ac:dyDescent="0.25">
      <c r="B650" s="1"/>
      <c r="C650" s="1"/>
      <c r="F650" s="2"/>
    </row>
    <row r="651" spans="2:6" ht="15.75" customHeight="1" x14ac:dyDescent="0.25">
      <c r="B651" s="1"/>
      <c r="C651" s="1"/>
      <c r="F651" s="2"/>
    </row>
    <row r="652" spans="2:6" ht="15.75" customHeight="1" x14ac:dyDescent="0.25">
      <c r="B652" s="1"/>
      <c r="C652" s="1"/>
      <c r="F652" s="2"/>
    </row>
    <row r="653" spans="2:6" ht="15.75" customHeight="1" x14ac:dyDescent="0.25">
      <c r="B653" s="1"/>
      <c r="C653" s="1"/>
      <c r="F653" s="2"/>
    </row>
    <row r="654" spans="2:6" ht="15.75" customHeight="1" x14ac:dyDescent="0.25">
      <c r="B654" s="1"/>
      <c r="C654" s="1"/>
      <c r="F654" s="2"/>
    </row>
    <row r="655" spans="2:6" ht="15.75" customHeight="1" x14ac:dyDescent="0.25">
      <c r="B655" s="1"/>
      <c r="C655" s="1"/>
      <c r="F655" s="2"/>
    </row>
    <row r="656" spans="2:6" ht="15.75" customHeight="1" x14ac:dyDescent="0.25">
      <c r="B656" s="1"/>
      <c r="C656" s="1"/>
      <c r="F656" s="2"/>
    </row>
    <row r="657" spans="2:6" ht="15.75" customHeight="1" x14ac:dyDescent="0.25">
      <c r="B657" s="1"/>
      <c r="C657" s="1"/>
      <c r="F657" s="2"/>
    </row>
    <row r="658" spans="2:6" ht="15.75" customHeight="1" x14ac:dyDescent="0.25">
      <c r="B658" s="1"/>
      <c r="C658" s="1"/>
      <c r="F658" s="2"/>
    </row>
    <row r="659" spans="2:6" ht="15.75" customHeight="1" x14ac:dyDescent="0.25">
      <c r="B659" s="1"/>
      <c r="C659" s="1"/>
      <c r="F659" s="2"/>
    </row>
    <row r="660" spans="2:6" ht="15.75" customHeight="1" x14ac:dyDescent="0.25">
      <c r="B660" s="1"/>
      <c r="C660" s="1"/>
      <c r="F660" s="2"/>
    </row>
    <row r="661" spans="2:6" ht="15.75" customHeight="1" x14ac:dyDescent="0.25">
      <c r="B661" s="1"/>
      <c r="C661" s="1"/>
      <c r="F661" s="2"/>
    </row>
    <row r="662" spans="2:6" ht="15.75" customHeight="1" x14ac:dyDescent="0.25">
      <c r="B662" s="1"/>
      <c r="C662" s="1"/>
      <c r="F662" s="2"/>
    </row>
    <row r="663" spans="2:6" ht="15.75" customHeight="1" x14ac:dyDescent="0.25">
      <c r="B663" s="1"/>
      <c r="C663" s="1"/>
      <c r="F663" s="2"/>
    </row>
    <row r="664" spans="2:6" ht="15.75" customHeight="1" x14ac:dyDescent="0.25">
      <c r="B664" s="1"/>
      <c r="C664" s="1"/>
      <c r="F664" s="2"/>
    </row>
    <row r="665" spans="2:6" ht="15.75" customHeight="1" x14ac:dyDescent="0.25">
      <c r="B665" s="1"/>
      <c r="C665" s="1"/>
      <c r="F665" s="2"/>
    </row>
    <row r="666" spans="2:6" ht="15.75" customHeight="1" x14ac:dyDescent="0.25">
      <c r="B666" s="1"/>
      <c r="C666" s="1"/>
      <c r="F666" s="2"/>
    </row>
    <row r="667" spans="2:6" ht="15.75" customHeight="1" x14ac:dyDescent="0.25">
      <c r="B667" s="1"/>
      <c r="C667" s="1"/>
      <c r="F667" s="2"/>
    </row>
    <row r="668" spans="2:6" ht="15.75" customHeight="1" x14ac:dyDescent="0.25">
      <c r="B668" s="1"/>
      <c r="C668" s="1"/>
      <c r="F668" s="2"/>
    </row>
    <row r="669" spans="2:6" ht="15.75" customHeight="1" x14ac:dyDescent="0.25">
      <c r="B669" s="1"/>
      <c r="C669" s="1"/>
      <c r="F669" s="2"/>
    </row>
    <row r="670" spans="2:6" ht="15.75" customHeight="1" x14ac:dyDescent="0.25">
      <c r="B670" s="1"/>
      <c r="C670" s="1"/>
      <c r="F670" s="2"/>
    </row>
    <row r="671" spans="2:6" ht="15.75" customHeight="1" x14ac:dyDescent="0.25">
      <c r="B671" s="1"/>
      <c r="C671" s="1"/>
      <c r="F671" s="2"/>
    </row>
    <row r="672" spans="2:6" ht="15.75" customHeight="1" x14ac:dyDescent="0.25">
      <c r="B672" s="1"/>
      <c r="C672" s="1"/>
      <c r="F672" s="2"/>
    </row>
    <row r="673" spans="2:6" ht="15.75" customHeight="1" x14ac:dyDescent="0.25">
      <c r="B673" s="1"/>
      <c r="C673" s="1"/>
      <c r="F673" s="2"/>
    </row>
    <row r="674" spans="2:6" ht="15.75" customHeight="1" x14ac:dyDescent="0.25">
      <c r="B674" s="1"/>
      <c r="C674" s="1"/>
      <c r="F674" s="2"/>
    </row>
    <row r="675" spans="2:6" ht="15.75" customHeight="1" x14ac:dyDescent="0.25">
      <c r="B675" s="1"/>
      <c r="C675" s="1"/>
      <c r="F675" s="2"/>
    </row>
    <row r="676" spans="2:6" ht="15.75" customHeight="1" x14ac:dyDescent="0.25">
      <c r="B676" s="1"/>
      <c r="C676" s="1"/>
      <c r="F676" s="2"/>
    </row>
    <row r="677" spans="2:6" ht="15.75" customHeight="1" x14ac:dyDescent="0.25">
      <c r="B677" s="1"/>
      <c r="C677" s="1"/>
      <c r="F677" s="2"/>
    </row>
    <row r="678" spans="2:6" ht="15.75" customHeight="1" x14ac:dyDescent="0.25">
      <c r="B678" s="1"/>
      <c r="C678" s="1"/>
      <c r="F678" s="2"/>
    </row>
    <row r="679" spans="2:6" ht="15.75" customHeight="1" x14ac:dyDescent="0.25">
      <c r="B679" s="1"/>
      <c r="C679" s="1"/>
      <c r="F679" s="2"/>
    </row>
    <row r="680" spans="2:6" ht="15.75" customHeight="1" x14ac:dyDescent="0.25">
      <c r="B680" s="1"/>
      <c r="C680" s="1"/>
      <c r="F680" s="2"/>
    </row>
    <row r="681" spans="2:6" ht="15.75" customHeight="1" x14ac:dyDescent="0.25">
      <c r="B681" s="1"/>
      <c r="C681" s="1"/>
      <c r="F681" s="2"/>
    </row>
    <row r="682" spans="2:6" ht="15.75" customHeight="1" x14ac:dyDescent="0.25">
      <c r="B682" s="1"/>
      <c r="C682" s="1"/>
      <c r="F682" s="2"/>
    </row>
    <row r="683" spans="2:6" ht="15.75" customHeight="1" x14ac:dyDescent="0.25">
      <c r="B683" s="1"/>
      <c r="C683" s="1"/>
      <c r="F683" s="2"/>
    </row>
    <row r="684" spans="2:6" ht="15.75" customHeight="1" x14ac:dyDescent="0.25">
      <c r="B684" s="1"/>
      <c r="C684" s="1"/>
      <c r="F684" s="2"/>
    </row>
    <row r="685" spans="2:6" ht="15.75" customHeight="1" x14ac:dyDescent="0.25">
      <c r="B685" s="1"/>
      <c r="C685" s="1"/>
      <c r="F685" s="2"/>
    </row>
    <row r="686" spans="2:6" ht="15.75" customHeight="1" x14ac:dyDescent="0.25">
      <c r="B686" s="1"/>
      <c r="C686" s="1"/>
      <c r="F686" s="2"/>
    </row>
    <row r="687" spans="2:6" ht="15.75" customHeight="1" x14ac:dyDescent="0.25">
      <c r="B687" s="1"/>
      <c r="C687" s="1"/>
      <c r="F687" s="2"/>
    </row>
    <row r="688" spans="2:6" ht="15.75" customHeight="1" x14ac:dyDescent="0.25">
      <c r="B688" s="1"/>
      <c r="C688" s="1"/>
      <c r="F688" s="2"/>
    </row>
    <row r="689" spans="2:6" ht="15.75" customHeight="1" x14ac:dyDescent="0.25">
      <c r="B689" s="1"/>
      <c r="C689" s="1"/>
      <c r="F689" s="2"/>
    </row>
    <row r="690" spans="2:6" ht="15.75" customHeight="1" x14ac:dyDescent="0.25">
      <c r="B690" s="1"/>
      <c r="C690" s="1"/>
      <c r="F690" s="2"/>
    </row>
    <row r="691" spans="2:6" ht="15.75" customHeight="1" x14ac:dyDescent="0.25">
      <c r="B691" s="1"/>
      <c r="C691" s="1"/>
      <c r="F691" s="2"/>
    </row>
    <row r="692" spans="2:6" ht="15.75" customHeight="1" x14ac:dyDescent="0.25">
      <c r="B692" s="1"/>
      <c r="C692" s="1"/>
      <c r="F692" s="2"/>
    </row>
    <row r="693" spans="2:6" ht="15.75" customHeight="1" x14ac:dyDescent="0.25">
      <c r="B693" s="1"/>
      <c r="C693" s="1"/>
      <c r="F693" s="2"/>
    </row>
    <row r="694" spans="2:6" ht="15.75" customHeight="1" x14ac:dyDescent="0.25">
      <c r="B694" s="1"/>
      <c r="C694" s="1"/>
      <c r="F694" s="2"/>
    </row>
    <row r="695" spans="2:6" ht="15.75" customHeight="1" x14ac:dyDescent="0.25">
      <c r="B695" s="1"/>
      <c r="C695" s="1"/>
      <c r="F695" s="2"/>
    </row>
    <row r="696" spans="2:6" ht="15.75" customHeight="1" x14ac:dyDescent="0.25">
      <c r="B696" s="1"/>
      <c r="C696" s="1"/>
      <c r="F696" s="2"/>
    </row>
    <row r="697" spans="2:6" ht="15.75" customHeight="1" x14ac:dyDescent="0.25">
      <c r="B697" s="1"/>
      <c r="C697" s="1"/>
      <c r="F697" s="2"/>
    </row>
    <row r="698" spans="2:6" ht="15.75" customHeight="1" x14ac:dyDescent="0.25">
      <c r="B698" s="1"/>
      <c r="C698" s="1"/>
      <c r="F698" s="2"/>
    </row>
    <row r="699" spans="2:6" ht="15.75" customHeight="1" x14ac:dyDescent="0.25">
      <c r="B699" s="1"/>
      <c r="C699" s="1"/>
      <c r="F699" s="2"/>
    </row>
    <row r="700" spans="2:6" ht="15.75" customHeight="1" x14ac:dyDescent="0.25">
      <c r="B700" s="1"/>
      <c r="C700" s="1"/>
      <c r="F700" s="2"/>
    </row>
    <row r="701" spans="2:6" ht="15.75" customHeight="1" x14ac:dyDescent="0.25">
      <c r="B701" s="1"/>
      <c r="C701" s="1"/>
      <c r="F701" s="2"/>
    </row>
    <row r="702" spans="2:6" ht="15.75" customHeight="1" x14ac:dyDescent="0.25">
      <c r="B702" s="1"/>
      <c r="C702" s="1"/>
      <c r="F702" s="2"/>
    </row>
    <row r="703" spans="2:6" ht="15.75" customHeight="1" x14ac:dyDescent="0.25">
      <c r="B703" s="1"/>
      <c r="C703" s="1"/>
      <c r="F703" s="2"/>
    </row>
    <row r="704" spans="2:6" ht="15.75" customHeight="1" x14ac:dyDescent="0.25">
      <c r="B704" s="1"/>
      <c r="C704" s="1"/>
      <c r="F704" s="2"/>
    </row>
    <row r="705" spans="2:6" ht="15.75" customHeight="1" x14ac:dyDescent="0.25">
      <c r="B705" s="1"/>
      <c r="C705" s="1"/>
      <c r="F705" s="2"/>
    </row>
    <row r="706" spans="2:6" ht="15.75" customHeight="1" x14ac:dyDescent="0.25">
      <c r="B706" s="1"/>
      <c r="C706" s="1"/>
      <c r="F706" s="2"/>
    </row>
    <row r="707" spans="2:6" ht="15.75" customHeight="1" x14ac:dyDescent="0.25">
      <c r="B707" s="1"/>
      <c r="C707" s="1"/>
      <c r="F707" s="2"/>
    </row>
    <row r="708" spans="2:6" ht="15.75" customHeight="1" x14ac:dyDescent="0.25">
      <c r="B708" s="1"/>
      <c r="C708" s="1"/>
      <c r="F708" s="2"/>
    </row>
    <row r="709" spans="2:6" ht="15.75" customHeight="1" x14ac:dyDescent="0.25">
      <c r="B709" s="1"/>
      <c r="C709" s="1"/>
      <c r="F709" s="2"/>
    </row>
    <row r="710" spans="2:6" ht="15.75" customHeight="1" x14ac:dyDescent="0.25">
      <c r="B710" s="1"/>
      <c r="C710" s="1"/>
      <c r="F710" s="2"/>
    </row>
    <row r="711" spans="2:6" ht="15.75" customHeight="1" x14ac:dyDescent="0.25">
      <c r="B711" s="1"/>
      <c r="C711" s="1"/>
      <c r="F711" s="2"/>
    </row>
    <row r="712" spans="2:6" ht="15.75" customHeight="1" x14ac:dyDescent="0.25">
      <c r="B712" s="1"/>
      <c r="C712" s="1"/>
      <c r="F712" s="2"/>
    </row>
    <row r="713" spans="2:6" ht="15.75" customHeight="1" x14ac:dyDescent="0.25">
      <c r="B713" s="1"/>
      <c r="C713" s="1"/>
      <c r="F713" s="2"/>
    </row>
    <row r="714" spans="2:6" ht="15.75" customHeight="1" x14ac:dyDescent="0.25">
      <c r="B714" s="1"/>
      <c r="C714" s="1"/>
      <c r="F714" s="2"/>
    </row>
    <row r="715" spans="2:6" ht="15.75" customHeight="1" x14ac:dyDescent="0.25">
      <c r="B715" s="1"/>
      <c r="C715" s="1"/>
      <c r="F715" s="2"/>
    </row>
    <row r="716" spans="2:6" ht="15.75" customHeight="1" x14ac:dyDescent="0.25">
      <c r="B716" s="1"/>
      <c r="C716" s="1"/>
      <c r="F716" s="2"/>
    </row>
    <row r="717" spans="2:6" ht="15.75" customHeight="1" x14ac:dyDescent="0.25">
      <c r="B717" s="1"/>
      <c r="C717" s="1"/>
      <c r="F717" s="2"/>
    </row>
    <row r="718" spans="2:6" ht="15.75" customHeight="1" x14ac:dyDescent="0.25">
      <c r="B718" s="1"/>
      <c r="C718" s="1"/>
      <c r="F718" s="2"/>
    </row>
    <row r="719" spans="2:6" ht="15.75" customHeight="1" x14ac:dyDescent="0.25">
      <c r="B719" s="1"/>
      <c r="C719" s="1"/>
      <c r="F719" s="2"/>
    </row>
    <row r="720" spans="2:6" ht="15.75" customHeight="1" x14ac:dyDescent="0.25">
      <c r="B720" s="1"/>
      <c r="C720" s="1"/>
      <c r="F720" s="2"/>
    </row>
    <row r="721" spans="2:6" ht="15.75" customHeight="1" x14ac:dyDescent="0.25">
      <c r="B721" s="1"/>
      <c r="C721" s="1"/>
      <c r="F721" s="2"/>
    </row>
    <row r="722" spans="2:6" ht="15.75" customHeight="1" x14ac:dyDescent="0.25">
      <c r="B722" s="1"/>
      <c r="C722" s="1"/>
      <c r="F722" s="2"/>
    </row>
    <row r="723" spans="2:6" ht="15.75" customHeight="1" x14ac:dyDescent="0.25">
      <c r="B723" s="1"/>
      <c r="C723" s="1"/>
      <c r="F723" s="2"/>
    </row>
    <row r="724" spans="2:6" ht="15.75" customHeight="1" x14ac:dyDescent="0.25">
      <c r="B724" s="1"/>
      <c r="C724" s="1"/>
      <c r="F724" s="2"/>
    </row>
    <row r="725" spans="2:6" ht="15.75" customHeight="1" x14ac:dyDescent="0.25">
      <c r="B725" s="1"/>
      <c r="C725" s="1"/>
      <c r="F725" s="2"/>
    </row>
    <row r="726" spans="2:6" ht="15.75" customHeight="1" x14ac:dyDescent="0.25">
      <c r="B726" s="1"/>
      <c r="C726" s="1"/>
      <c r="F726" s="2"/>
    </row>
    <row r="727" spans="2:6" ht="15.75" customHeight="1" x14ac:dyDescent="0.25">
      <c r="B727" s="1"/>
      <c r="C727" s="1"/>
      <c r="F727" s="2"/>
    </row>
    <row r="728" spans="2:6" ht="15.75" customHeight="1" x14ac:dyDescent="0.25">
      <c r="B728" s="1"/>
      <c r="C728" s="1"/>
      <c r="F728" s="2"/>
    </row>
    <row r="729" spans="2:6" ht="15.75" customHeight="1" x14ac:dyDescent="0.25">
      <c r="B729" s="1"/>
      <c r="C729" s="1"/>
      <c r="F729" s="2"/>
    </row>
    <row r="730" spans="2:6" ht="15.75" customHeight="1" x14ac:dyDescent="0.25">
      <c r="B730" s="1"/>
      <c r="C730" s="1"/>
      <c r="F730" s="2"/>
    </row>
    <row r="731" spans="2:6" ht="15.75" customHeight="1" x14ac:dyDescent="0.25">
      <c r="B731" s="1"/>
      <c r="C731" s="1"/>
      <c r="F731" s="2"/>
    </row>
    <row r="732" spans="2:6" ht="15.75" customHeight="1" x14ac:dyDescent="0.25">
      <c r="B732" s="1"/>
      <c r="C732" s="1"/>
      <c r="F732" s="2"/>
    </row>
    <row r="733" spans="2:6" ht="15.75" customHeight="1" x14ac:dyDescent="0.25">
      <c r="B733" s="1"/>
      <c r="C733" s="1"/>
      <c r="F733" s="2"/>
    </row>
    <row r="734" spans="2:6" ht="15.75" customHeight="1" x14ac:dyDescent="0.25">
      <c r="B734" s="1"/>
      <c r="C734" s="1"/>
      <c r="F734" s="2"/>
    </row>
    <row r="735" spans="2:6" ht="15.75" customHeight="1" x14ac:dyDescent="0.25">
      <c r="B735" s="1"/>
      <c r="C735" s="1"/>
      <c r="F735" s="2"/>
    </row>
    <row r="736" spans="2:6" ht="15.75" customHeight="1" x14ac:dyDescent="0.25">
      <c r="B736" s="1"/>
      <c r="C736" s="1"/>
      <c r="F736" s="2"/>
    </row>
    <row r="737" spans="2:6" ht="15.75" customHeight="1" x14ac:dyDescent="0.25">
      <c r="B737" s="1"/>
      <c r="C737" s="1"/>
      <c r="F737" s="2"/>
    </row>
    <row r="738" spans="2:6" ht="15.75" customHeight="1" x14ac:dyDescent="0.25">
      <c r="B738" s="1"/>
      <c r="C738" s="1"/>
      <c r="F738" s="2"/>
    </row>
    <row r="739" spans="2:6" ht="15.75" customHeight="1" x14ac:dyDescent="0.25">
      <c r="B739" s="1"/>
      <c r="C739" s="1"/>
      <c r="F739" s="2"/>
    </row>
    <row r="740" spans="2:6" ht="15.75" customHeight="1" x14ac:dyDescent="0.25">
      <c r="B740" s="1"/>
      <c r="C740" s="1"/>
      <c r="F740" s="2"/>
    </row>
    <row r="741" spans="2:6" ht="15.75" customHeight="1" x14ac:dyDescent="0.25">
      <c r="B741" s="1"/>
      <c r="C741" s="1"/>
      <c r="F741" s="2"/>
    </row>
    <row r="742" spans="2:6" ht="15.75" customHeight="1" x14ac:dyDescent="0.25">
      <c r="B742" s="1"/>
      <c r="C742" s="1"/>
      <c r="F742" s="2"/>
    </row>
    <row r="743" spans="2:6" ht="15.75" customHeight="1" x14ac:dyDescent="0.25">
      <c r="B743" s="1"/>
      <c r="C743" s="1"/>
      <c r="F743" s="2"/>
    </row>
    <row r="744" spans="2:6" ht="15.75" customHeight="1" x14ac:dyDescent="0.25">
      <c r="B744" s="1"/>
      <c r="C744" s="1"/>
      <c r="F744" s="2"/>
    </row>
    <row r="745" spans="2:6" ht="15.75" customHeight="1" x14ac:dyDescent="0.25">
      <c r="B745" s="1"/>
      <c r="C745" s="1"/>
      <c r="F745" s="2"/>
    </row>
    <row r="746" spans="2:6" ht="15.75" customHeight="1" x14ac:dyDescent="0.25">
      <c r="B746" s="1"/>
      <c r="C746" s="1"/>
      <c r="F746" s="2"/>
    </row>
    <row r="747" spans="2:6" ht="15.75" customHeight="1" x14ac:dyDescent="0.25">
      <c r="B747" s="1"/>
      <c r="C747" s="1"/>
      <c r="F747" s="2"/>
    </row>
    <row r="748" spans="2:6" ht="15.75" customHeight="1" x14ac:dyDescent="0.25">
      <c r="B748" s="1"/>
      <c r="C748" s="1"/>
      <c r="F748" s="2"/>
    </row>
    <row r="749" spans="2:6" ht="15.75" customHeight="1" x14ac:dyDescent="0.25">
      <c r="B749" s="1"/>
      <c r="C749" s="1"/>
      <c r="F749" s="2"/>
    </row>
    <row r="750" spans="2:6" ht="15.75" customHeight="1" x14ac:dyDescent="0.25">
      <c r="B750" s="1"/>
      <c r="C750" s="1"/>
      <c r="F750" s="2"/>
    </row>
    <row r="751" spans="2:6" ht="15.75" customHeight="1" x14ac:dyDescent="0.25">
      <c r="B751" s="1"/>
      <c r="C751" s="1"/>
      <c r="F751" s="2"/>
    </row>
    <row r="752" spans="2:6" ht="15.75" customHeight="1" x14ac:dyDescent="0.25">
      <c r="B752" s="1"/>
      <c r="C752" s="1"/>
      <c r="F752" s="2"/>
    </row>
    <row r="753" spans="2:6" ht="15.75" customHeight="1" x14ac:dyDescent="0.25">
      <c r="B753" s="1"/>
      <c r="C753" s="1"/>
      <c r="F753" s="2"/>
    </row>
    <row r="754" spans="2:6" ht="15.75" customHeight="1" x14ac:dyDescent="0.25">
      <c r="B754" s="1"/>
      <c r="C754" s="1"/>
      <c r="F754" s="2"/>
    </row>
    <row r="755" spans="2:6" ht="15.75" customHeight="1" x14ac:dyDescent="0.25">
      <c r="B755" s="1"/>
      <c r="C755" s="1"/>
      <c r="F755" s="2"/>
    </row>
    <row r="756" spans="2:6" ht="15.75" customHeight="1" x14ac:dyDescent="0.25">
      <c r="B756" s="1"/>
      <c r="C756" s="1"/>
      <c r="F756" s="2"/>
    </row>
    <row r="757" spans="2:6" ht="15.75" customHeight="1" x14ac:dyDescent="0.25">
      <c r="B757" s="1"/>
      <c r="C757" s="1"/>
      <c r="F757" s="2"/>
    </row>
    <row r="758" spans="2:6" ht="15.75" customHeight="1" x14ac:dyDescent="0.25">
      <c r="B758" s="1"/>
      <c r="C758" s="1"/>
      <c r="F758" s="2"/>
    </row>
    <row r="759" spans="2:6" ht="15.75" customHeight="1" x14ac:dyDescent="0.25">
      <c r="B759" s="1"/>
      <c r="C759" s="1"/>
      <c r="F759" s="2"/>
    </row>
    <row r="760" spans="2:6" ht="15.75" customHeight="1" x14ac:dyDescent="0.25">
      <c r="B760" s="1"/>
      <c r="C760" s="1"/>
      <c r="F760" s="2"/>
    </row>
    <row r="761" spans="2:6" ht="15.75" customHeight="1" x14ac:dyDescent="0.25">
      <c r="B761" s="1"/>
      <c r="C761" s="1"/>
      <c r="F761" s="2"/>
    </row>
    <row r="762" spans="2:6" ht="15.75" customHeight="1" x14ac:dyDescent="0.25">
      <c r="B762" s="1"/>
      <c r="C762" s="1"/>
      <c r="F762" s="2"/>
    </row>
    <row r="763" spans="2:6" ht="15.75" customHeight="1" x14ac:dyDescent="0.25">
      <c r="B763" s="1"/>
      <c r="C763" s="1"/>
      <c r="F763" s="2"/>
    </row>
    <row r="764" spans="2:6" ht="15.75" customHeight="1" x14ac:dyDescent="0.25">
      <c r="B764" s="1"/>
      <c r="C764" s="1"/>
      <c r="F764" s="2"/>
    </row>
    <row r="765" spans="2:6" ht="15.75" customHeight="1" x14ac:dyDescent="0.25">
      <c r="B765" s="1"/>
      <c r="C765" s="1"/>
      <c r="F765" s="2"/>
    </row>
    <row r="766" spans="2:6" ht="15.75" customHeight="1" x14ac:dyDescent="0.25">
      <c r="B766" s="1"/>
      <c r="C766" s="1"/>
      <c r="F766" s="2"/>
    </row>
    <row r="767" spans="2:6" ht="15.75" customHeight="1" x14ac:dyDescent="0.25">
      <c r="B767" s="1"/>
      <c r="C767" s="1"/>
      <c r="F767" s="2"/>
    </row>
    <row r="768" spans="2:6" ht="15.75" customHeight="1" x14ac:dyDescent="0.25">
      <c r="B768" s="1"/>
      <c r="C768" s="1"/>
      <c r="F768" s="2"/>
    </row>
    <row r="769" spans="2:6" ht="15.75" customHeight="1" x14ac:dyDescent="0.25">
      <c r="B769" s="1"/>
      <c r="C769" s="1"/>
      <c r="F769" s="2"/>
    </row>
    <row r="770" spans="2:6" ht="15.75" customHeight="1" x14ac:dyDescent="0.25">
      <c r="B770" s="1"/>
      <c r="C770" s="1"/>
      <c r="F770" s="2"/>
    </row>
    <row r="771" spans="2:6" ht="15.75" customHeight="1" x14ac:dyDescent="0.25">
      <c r="B771" s="1"/>
      <c r="C771" s="1"/>
      <c r="F771" s="2"/>
    </row>
    <row r="772" spans="2:6" ht="15.75" customHeight="1" x14ac:dyDescent="0.25">
      <c r="B772" s="1"/>
      <c r="C772" s="1"/>
      <c r="F772" s="2"/>
    </row>
    <row r="773" spans="2:6" ht="15.75" customHeight="1" x14ac:dyDescent="0.25">
      <c r="B773" s="1"/>
      <c r="C773" s="1"/>
      <c r="F773" s="2"/>
    </row>
    <row r="774" spans="2:6" ht="15.75" customHeight="1" x14ac:dyDescent="0.25">
      <c r="B774" s="1"/>
      <c r="C774" s="1"/>
      <c r="F774" s="2"/>
    </row>
    <row r="775" spans="2:6" ht="15.75" customHeight="1" x14ac:dyDescent="0.25">
      <c r="B775" s="1"/>
      <c r="C775" s="1"/>
      <c r="F775" s="2"/>
    </row>
    <row r="776" spans="2:6" ht="15.75" customHeight="1" x14ac:dyDescent="0.25">
      <c r="B776" s="1"/>
      <c r="C776" s="1"/>
      <c r="F776" s="2"/>
    </row>
    <row r="777" spans="2:6" ht="15.75" customHeight="1" x14ac:dyDescent="0.25">
      <c r="B777" s="1"/>
      <c r="C777" s="1"/>
      <c r="F777" s="2"/>
    </row>
    <row r="778" spans="2:6" ht="15.75" customHeight="1" x14ac:dyDescent="0.25">
      <c r="B778" s="1"/>
      <c r="C778" s="1"/>
      <c r="F778" s="2"/>
    </row>
    <row r="779" spans="2:6" ht="15.75" customHeight="1" x14ac:dyDescent="0.25">
      <c r="B779" s="1"/>
      <c r="C779" s="1"/>
      <c r="F779" s="2"/>
    </row>
    <row r="780" spans="2:6" ht="15.75" customHeight="1" x14ac:dyDescent="0.25">
      <c r="B780" s="1"/>
      <c r="C780" s="1"/>
      <c r="F780" s="2"/>
    </row>
    <row r="781" spans="2:6" ht="15.75" customHeight="1" x14ac:dyDescent="0.25">
      <c r="B781" s="1"/>
      <c r="C781" s="1"/>
      <c r="F781" s="2"/>
    </row>
    <row r="782" spans="2:6" ht="15.75" customHeight="1" x14ac:dyDescent="0.25">
      <c r="B782" s="1"/>
      <c r="C782" s="1"/>
      <c r="F782" s="2"/>
    </row>
    <row r="783" spans="2:6" ht="15.75" customHeight="1" x14ac:dyDescent="0.25">
      <c r="B783" s="1"/>
      <c r="C783" s="1"/>
      <c r="F783" s="2"/>
    </row>
    <row r="784" spans="2:6" ht="15.75" customHeight="1" x14ac:dyDescent="0.25">
      <c r="B784" s="1"/>
      <c r="C784" s="1"/>
      <c r="F784" s="2"/>
    </row>
    <row r="785" spans="2:6" ht="15.75" customHeight="1" x14ac:dyDescent="0.25">
      <c r="B785" s="1"/>
      <c r="C785" s="1"/>
      <c r="F785" s="2"/>
    </row>
    <row r="786" spans="2:6" ht="15.75" customHeight="1" x14ac:dyDescent="0.25">
      <c r="B786" s="1"/>
      <c r="C786" s="1"/>
      <c r="F786" s="2"/>
    </row>
    <row r="787" spans="2:6" ht="15.75" customHeight="1" x14ac:dyDescent="0.25">
      <c r="B787" s="1"/>
      <c r="C787" s="1"/>
      <c r="F787" s="2"/>
    </row>
    <row r="788" spans="2:6" ht="15.75" customHeight="1" x14ac:dyDescent="0.25">
      <c r="B788" s="1"/>
      <c r="C788" s="1"/>
      <c r="F788" s="2"/>
    </row>
    <row r="789" spans="2:6" ht="15.75" customHeight="1" x14ac:dyDescent="0.25">
      <c r="B789" s="1"/>
      <c r="C789" s="1"/>
      <c r="F789" s="2"/>
    </row>
    <row r="790" spans="2:6" ht="15.75" customHeight="1" x14ac:dyDescent="0.25">
      <c r="B790" s="1"/>
      <c r="C790" s="1"/>
      <c r="F790" s="2"/>
    </row>
    <row r="791" spans="2:6" ht="15.75" customHeight="1" x14ac:dyDescent="0.25">
      <c r="B791" s="1"/>
      <c r="C791" s="1"/>
      <c r="F791" s="2"/>
    </row>
    <row r="792" spans="2:6" ht="15.75" customHeight="1" x14ac:dyDescent="0.25">
      <c r="B792" s="1"/>
      <c r="C792" s="1"/>
      <c r="F792" s="2"/>
    </row>
    <row r="793" spans="2:6" ht="15.75" customHeight="1" x14ac:dyDescent="0.25">
      <c r="B793" s="1"/>
      <c r="C793" s="1"/>
      <c r="F793" s="2"/>
    </row>
    <row r="794" spans="2:6" ht="15.75" customHeight="1" x14ac:dyDescent="0.25">
      <c r="B794" s="1"/>
      <c r="C794" s="1"/>
      <c r="F794" s="2"/>
    </row>
    <row r="795" spans="2:6" ht="15.75" customHeight="1" x14ac:dyDescent="0.25">
      <c r="B795" s="1"/>
      <c r="C795" s="1"/>
      <c r="F795" s="2"/>
    </row>
    <row r="796" spans="2:6" ht="15.75" customHeight="1" x14ac:dyDescent="0.25">
      <c r="B796" s="1"/>
      <c r="C796" s="1"/>
      <c r="F796" s="2"/>
    </row>
    <row r="797" spans="2:6" ht="15.75" customHeight="1" x14ac:dyDescent="0.25">
      <c r="B797" s="1"/>
      <c r="C797" s="1"/>
      <c r="F797" s="2"/>
    </row>
    <row r="798" spans="2:6" ht="15.75" customHeight="1" x14ac:dyDescent="0.25">
      <c r="B798" s="1"/>
      <c r="C798" s="1"/>
      <c r="F798" s="2"/>
    </row>
    <row r="799" spans="2:6" ht="15.75" customHeight="1" x14ac:dyDescent="0.25">
      <c r="B799" s="1"/>
      <c r="C799" s="1"/>
      <c r="F799" s="2"/>
    </row>
    <row r="800" spans="2:6" ht="15.75" customHeight="1" x14ac:dyDescent="0.25">
      <c r="B800" s="1"/>
      <c r="C800" s="1"/>
      <c r="F800" s="2"/>
    </row>
    <row r="801" spans="2:6" ht="15.75" customHeight="1" x14ac:dyDescent="0.25">
      <c r="B801" s="1"/>
      <c r="C801" s="1"/>
      <c r="F801" s="2"/>
    </row>
    <row r="802" spans="2:6" ht="15.75" customHeight="1" x14ac:dyDescent="0.25">
      <c r="B802" s="1"/>
      <c r="C802" s="1"/>
      <c r="F802" s="2"/>
    </row>
    <row r="803" spans="2:6" ht="15.75" customHeight="1" x14ac:dyDescent="0.25">
      <c r="B803" s="1"/>
      <c r="C803" s="1"/>
      <c r="F803" s="2"/>
    </row>
    <row r="804" spans="2:6" ht="15.75" customHeight="1" x14ac:dyDescent="0.25">
      <c r="B804" s="1"/>
      <c r="C804" s="1"/>
      <c r="F804" s="2"/>
    </row>
    <row r="805" spans="2:6" ht="15.75" customHeight="1" x14ac:dyDescent="0.25">
      <c r="B805" s="1"/>
      <c r="C805" s="1"/>
      <c r="F805" s="2"/>
    </row>
    <row r="806" spans="2:6" ht="15.75" customHeight="1" x14ac:dyDescent="0.25">
      <c r="B806" s="1"/>
      <c r="C806" s="1"/>
      <c r="F806" s="2"/>
    </row>
    <row r="807" spans="2:6" ht="15.75" customHeight="1" x14ac:dyDescent="0.25">
      <c r="B807" s="1"/>
      <c r="C807" s="1"/>
      <c r="F807" s="2"/>
    </row>
    <row r="808" spans="2:6" ht="15.75" customHeight="1" x14ac:dyDescent="0.25">
      <c r="B808" s="1"/>
      <c r="C808" s="1"/>
      <c r="F808" s="2"/>
    </row>
    <row r="809" spans="2:6" ht="15.75" customHeight="1" x14ac:dyDescent="0.25">
      <c r="B809" s="1"/>
      <c r="C809" s="1"/>
      <c r="F809" s="2"/>
    </row>
    <row r="810" spans="2:6" ht="15.75" customHeight="1" x14ac:dyDescent="0.25">
      <c r="B810" s="1"/>
      <c r="C810" s="1"/>
      <c r="F810" s="2"/>
    </row>
    <row r="811" spans="2:6" ht="15.75" customHeight="1" x14ac:dyDescent="0.25">
      <c r="B811" s="1"/>
      <c r="C811" s="1"/>
      <c r="F811" s="2"/>
    </row>
    <row r="812" spans="2:6" ht="15.75" customHeight="1" x14ac:dyDescent="0.25">
      <c r="B812" s="1"/>
      <c r="C812" s="1"/>
      <c r="F812" s="2"/>
    </row>
    <row r="813" spans="2:6" ht="15.75" customHeight="1" x14ac:dyDescent="0.25">
      <c r="B813" s="1"/>
      <c r="C813" s="1"/>
      <c r="F813" s="2"/>
    </row>
    <row r="814" spans="2:6" ht="15.75" customHeight="1" x14ac:dyDescent="0.25">
      <c r="B814" s="1"/>
      <c r="C814" s="1"/>
      <c r="F814" s="2"/>
    </row>
    <row r="815" spans="2:6" ht="15.75" customHeight="1" x14ac:dyDescent="0.25">
      <c r="B815" s="1"/>
      <c r="C815" s="1"/>
      <c r="F815" s="2"/>
    </row>
    <row r="816" spans="2:6" ht="15.75" customHeight="1" x14ac:dyDescent="0.25">
      <c r="B816" s="1"/>
      <c r="C816" s="1"/>
      <c r="F816" s="2"/>
    </row>
    <row r="817" spans="2:6" ht="15.75" customHeight="1" x14ac:dyDescent="0.25">
      <c r="B817" s="1"/>
      <c r="C817" s="1"/>
      <c r="F817" s="2"/>
    </row>
    <row r="818" spans="2:6" ht="15.75" customHeight="1" x14ac:dyDescent="0.25">
      <c r="B818" s="1"/>
      <c r="C818" s="1"/>
      <c r="F818" s="2"/>
    </row>
    <row r="819" spans="2:6" ht="15.75" customHeight="1" x14ac:dyDescent="0.25">
      <c r="B819" s="1"/>
      <c r="C819" s="1"/>
      <c r="F819" s="2"/>
    </row>
    <row r="820" spans="2:6" ht="15.75" customHeight="1" x14ac:dyDescent="0.25">
      <c r="B820" s="1"/>
      <c r="C820" s="1"/>
      <c r="F820" s="2"/>
    </row>
    <row r="821" spans="2:6" ht="15.75" customHeight="1" x14ac:dyDescent="0.25">
      <c r="B821" s="1"/>
      <c r="C821" s="1"/>
      <c r="F821" s="2"/>
    </row>
    <row r="822" spans="2:6" ht="15.75" customHeight="1" x14ac:dyDescent="0.25">
      <c r="B822" s="1"/>
      <c r="C822" s="1"/>
      <c r="F822" s="2"/>
    </row>
    <row r="823" spans="2:6" ht="15.75" customHeight="1" x14ac:dyDescent="0.25">
      <c r="B823" s="1"/>
      <c r="C823" s="1"/>
      <c r="F823" s="2"/>
    </row>
    <row r="824" spans="2:6" ht="15.75" customHeight="1" x14ac:dyDescent="0.25">
      <c r="B824" s="1"/>
      <c r="C824" s="1"/>
      <c r="F824" s="2"/>
    </row>
    <row r="825" spans="2:6" ht="15.75" customHeight="1" x14ac:dyDescent="0.25">
      <c r="B825" s="1"/>
      <c r="C825" s="1"/>
      <c r="F825" s="2"/>
    </row>
    <row r="826" spans="2:6" ht="15.75" customHeight="1" x14ac:dyDescent="0.25">
      <c r="B826" s="1"/>
      <c r="C826" s="1"/>
      <c r="F826" s="2"/>
    </row>
    <row r="827" spans="2:6" ht="15.75" customHeight="1" x14ac:dyDescent="0.25">
      <c r="B827" s="1"/>
      <c r="C827" s="1"/>
      <c r="F827" s="2"/>
    </row>
    <row r="828" spans="2:6" ht="15.75" customHeight="1" x14ac:dyDescent="0.25">
      <c r="B828" s="1"/>
      <c r="C828" s="1"/>
      <c r="F828" s="2"/>
    </row>
    <row r="829" spans="2:6" ht="15.75" customHeight="1" x14ac:dyDescent="0.25">
      <c r="B829" s="1"/>
      <c r="C829" s="1"/>
      <c r="F829" s="2"/>
    </row>
    <row r="830" spans="2:6" ht="15.75" customHeight="1" x14ac:dyDescent="0.25">
      <c r="B830" s="1"/>
      <c r="C830" s="1"/>
      <c r="F830" s="2"/>
    </row>
    <row r="831" spans="2:6" ht="15.75" customHeight="1" x14ac:dyDescent="0.25">
      <c r="B831" s="1"/>
      <c r="C831" s="1"/>
      <c r="F831" s="2"/>
    </row>
    <row r="832" spans="2:6" ht="15.75" customHeight="1" x14ac:dyDescent="0.25">
      <c r="B832" s="1"/>
      <c r="C832" s="1"/>
      <c r="F832" s="2"/>
    </row>
    <row r="833" spans="2:6" ht="15.75" customHeight="1" x14ac:dyDescent="0.25">
      <c r="B833" s="1"/>
      <c r="C833" s="1"/>
      <c r="F833" s="2"/>
    </row>
    <row r="834" spans="2:6" ht="15.75" customHeight="1" x14ac:dyDescent="0.25">
      <c r="B834" s="1"/>
      <c r="C834" s="1"/>
      <c r="F834" s="2"/>
    </row>
    <row r="835" spans="2:6" ht="15.75" customHeight="1" x14ac:dyDescent="0.25">
      <c r="B835" s="1"/>
      <c r="C835" s="1"/>
      <c r="F835" s="2"/>
    </row>
    <row r="836" spans="2:6" ht="15.75" customHeight="1" x14ac:dyDescent="0.25">
      <c r="B836" s="1"/>
      <c r="C836" s="1"/>
      <c r="F836" s="2"/>
    </row>
    <row r="837" spans="2:6" ht="15.75" customHeight="1" x14ac:dyDescent="0.25">
      <c r="B837" s="1"/>
      <c r="C837" s="1"/>
      <c r="F837" s="2"/>
    </row>
    <row r="838" spans="2:6" ht="15.75" customHeight="1" x14ac:dyDescent="0.25">
      <c r="B838" s="1"/>
      <c r="C838" s="1"/>
      <c r="F838" s="2"/>
    </row>
    <row r="839" spans="2:6" ht="15.75" customHeight="1" x14ac:dyDescent="0.25">
      <c r="B839" s="1"/>
      <c r="C839" s="1"/>
      <c r="F839" s="2"/>
    </row>
    <row r="840" spans="2:6" ht="15.75" customHeight="1" x14ac:dyDescent="0.25">
      <c r="B840" s="1"/>
      <c r="C840" s="1"/>
      <c r="F840" s="2"/>
    </row>
    <row r="841" spans="2:6" ht="15.75" customHeight="1" x14ac:dyDescent="0.25">
      <c r="B841" s="1"/>
      <c r="C841" s="1"/>
      <c r="F841" s="2"/>
    </row>
    <row r="842" spans="2:6" ht="15.75" customHeight="1" x14ac:dyDescent="0.25">
      <c r="B842" s="1"/>
      <c r="C842" s="1"/>
      <c r="F842" s="2"/>
    </row>
    <row r="843" spans="2:6" ht="15.75" customHeight="1" x14ac:dyDescent="0.25">
      <c r="B843" s="1"/>
      <c r="C843" s="1"/>
      <c r="F843" s="2"/>
    </row>
    <row r="844" spans="2:6" ht="15.75" customHeight="1" x14ac:dyDescent="0.25">
      <c r="B844" s="1"/>
      <c r="C844" s="1"/>
      <c r="F844" s="2"/>
    </row>
    <row r="845" spans="2:6" ht="15.75" customHeight="1" x14ac:dyDescent="0.25">
      <c r="B845" s="1"/>
      <c r="C845" s="1"/>
      <c r="F845" s="2"/>
    </row>
    <row r="846" spans="2:6" ht="15.75" customHeight="1" x14ac:dyDescent="0.25">
      <c r="B846" s="1"/>
      <c r="C846" s="1"/>
      <c r="F846" s="2"/>
    </row>
    <row r="847" spans="2:6" ht="15.75" customHeight="1" x14ac:dyDescent="0.25">
      <c r="B847" s="1"/>
      <c r="C847" s="1"/>
      <c r="F847" s="2"/>
    </row>
    <row r="848" spans="2:6" ht="15.75" customHeight="1" x14ac:dyDescent="0.25">
      <c r="B848" s="1"/>
      <c r="C848" s="1"/>
      <c r="F848" s="2"/>
    </row>
    <row r="849" spans="2:6" ht="15.75" customHeight="1" x14ac:dyDescent="0.25">
      <c r="B849" s="1"/>
      <c r="C849" s="1"/>
      <c r="F849" s="2"/>
    </row>
    <row r="850" spans="2:6" ht="15.75" customHeight="1" x14ac:dyDescent="0.25">
      <c r="B850" s="1"/>
      <c r="C850" s="1"/>
      <c r="F850" s="2"/>
    </row>
    <row r="851" spans="2:6" ht="15.75" customHeight="1" x14ac:dyDescent="0.25">
      <c r="B851" s="1"/>
      <c r="C851" s="1"/>
      <c r="F851" s="2"/>
    </row>
    <row r="852" spans="2:6" ht="15.75" customHeight="1" x14ac:dyDescent="0.25">
      <c r="B852" s="1"/>
      <c r="C852" s="1"/>
      <c r="F852" s="2"/>
    </row>
    <row r="853" spans="2:6" ht="15.75" customHeight="1" x14ac:dyDescent="0.25">
      <c r="B853" s="1"/>
      <c r="C853" s="1"/>
      <c r="F853" s="2"/>
    </row>
    <row r="854" spans="2:6" ht="15.75" customHeight="1" x14ac:dyDescent="0.25">
      <c r="B854" s="1"/>
      <c r="C854" s="1"/>
      <c r="F854" s="2"/>
    </row>
    <row r="855" spans="2:6" ht="15.75" customHeight="1" x14ac:dyDescent="0.25">
      <c r="B855" s="1"/>
      <c r="C855" s="1"/>
      <c r="F855" s="2"/>
    </row>
    <row r="856" spans="2:6" ht="15.75" customHeight="1" x14ac:dyDescent="0.25">
      <c r="B856" s="1"/>
      <c r="C856" s="1"/>
      <c r="F856" s="2"/>
    </row>
    <row r="857" spans="2:6" ht="15.75" customHeight="1" x14ac:dyDescent="0.25">
      <c r="B857" s="1"/>
      <c r="C857" s="1"/>
      <c r="F857" s="2"/>
    </row>
    <row r="858" spans="2:6" ht="15.75" customHeight="1" x14ac:dyDescent="0.25">
      <c r="B858" s="1"/>
      <c r="C858" s="1"/>
      <c r="F858" s="2"/>
    </row>
    <row r="859" spans="2:6" ht="15.75" customHeight="1" x14ac:dyDescent="0.25">
      <c r="B859" s="1"/>
      <c r="C859" s="1"/>
      <c r="F859" s="2"/>
    </row>
    <row r="860" spans="2:6" ht="15.75" customHeight="1" x14ac:dyDescent="0.25">
      <c r="B860" s="1"/>
      <c r="C860" s="1"/>
      <c r="F860" s="2"/>
    </row>
    <row r="861" spans="2:6" ht="15.75" customHeight="1" x14ac:dyDescent="0.25">
      <c r="B861" s="1"/>
      <c r="C861" s="1"/>
      <c r="F861" s="2"/>
    </row>
    <row r="862" spans="2:6" ht="15.75" customHeight="1" x14ac:dyDescent="0.25">
      <c r="B862" s="1"/>
      <c r="C862" s="1"/>
      <c r="F862" s="2"/>
    </row>
    <row r="863" spans="2:6" ht="15.75" customHeight="1" x14ac:dyDescent="0.25">
      <c r="B863" s="1"/>
      <c r="C863" s="1"/>
      <c r="F863" s="2"/>
    </row>
    <row r="864" spans="2:6" ht="15.75" customHeight="1" x14ac:dyDescent="0.25">
      <c r="B864" s="1"/>
      <c r="C864" s="1"/>
      <c r="F864" s="2"/>
    </row>
    <row r="865" spans="2:6" ht="15.75" customHeight="1" x14ac:dyDescent="0.25">
      <c r="B865" s="1"/>
      <c r="C865" s="1"/>
      <c r="F865" s="2"/>
    </row>
    <row r="866" spans="2:6" ht="15.75" customHeight="1" x14ac:dyDescent="0.25">
      <c r="B866" s="1"/>
      <c r="C866" s="1"/>
      <c r="F866" s="2"/>
    </row>
    <row r="867" spans="2:6" ht="15.75" customHeight="1" x14ac:dyDescent="0.25">
      <c r="B867" s="1"/>
      <c r="C867" s="1"/>
      <c r="F867" s="2"/>
    </row>
    <row r="868" spans="2:6" ht="15.75" customHeight="1" x14ac:dyDescent="0.25">
      <c r="B868" s="1"/>
      <c r="C868" s="1"/>
      <c r="F868" s="2"/>
    </row>
    <row r="869" spans="2:6" ht="15.75" customHeight="1" x14ac:dyDescent="0.25">
      <c r="B869" s="1"/>
      <c r="C869" s="1"/>
      <c r="F869" s="2"/>
    </row>
    <row r="870" spans="2:6" ht="15.75" customHeight="1" x14ac:dyDescent="0.25">
      <c r="B870" s="1"/>
      <c r="C870" s="1"/>
      <c r="F870" s="2"/>
    </row>
    <row r="871" spans="2:6" ht="15.75" customHeight="1" x14ac:dyDescent="0.25">
      <c r="B871" s="1"/>
      <c r="C871" s="1"/>
      <c r="F871" s="2"/>
    </row>
    <row r="872" spans="2:6" ht="15.75" customHeight="1" x14ac:dyDescent="0.25">
      <c r="B872" s="1"/>
      <c r="C872" s="1"/>
      <c r="F872" s="2"/>
    </row>
    <row r="873" spans="2:6" ht="15.75" customHeight="1" x14ac:dyDescent="0.25">
      <c r="B873" s="1"/>
      <c r="C873" s="1"/>
      <c r="F873" s="2"/>
    </row>
    <row r="874" spans="2:6" ht="15.75" customHeight="1" x14ac:dyDescent="0.25">
      <c r="B874" s="1"/>
      <c r="C874" s="1"/>
      <c r="F874" s="2"/>
    </row>
    <row r="875" spans="2:6" ht="15.75" customHeight="1" x14ac:dyDescent="0.25">
      <c r="B875" s="1"/>
      <c r="C875" s="1"/>
      <c r="F875" s="2"/>
    </row>
    <row r="876" spans="2:6" ht="15.75" customHeight="1" x14ac:dyDescent="0.25">
      <c r="B876" s="1"/>
      <c r="C876" s="1"/>
      <c r="F876" s="2"/>
    </row>
    <row r="877" spans="2:6" ht="15.75" customHeight="1" x14ac:dyDescent="0.25">
      <c r="B877" s="1"/>
      <c r="C877" s="1"/>
      <c r="F877" s="2"/>
    </row>
    <row r="878" spans="2:6" ht="15.75" customHeight="1" x14ac:dyDescent="0.25">
      <c r="B878" s="1"/>
      <c r="C878" s="1"/>
      <c r="F878" s="2"/>
    </row>
    <row r="879" spans="2:6" ht="15.75" customHeight="1" x14ac:dyDescent="0.25">
      <c r="B879" s="1"/>
      <c r="C879" s="1"/>
      <c r="F879" s="2"/>
    </row>
    <row r="880" spans="2:6" ht="15.75" customHeight="1" x14ac:dyDescent="0.25">
      <c r="B880" s="1"/>
      <c r="C880" s="1"/>
      <c r="F880" s="2"/>
    </row>
    <row r="881" spans="2:6" ht="15.75" customHeight="1" x14ac:dyDescent="0.25">
      <c r="B881" s="1"/>
      <c r="C881" s="1"/>
      <c r="F881" s="2"/>
    </row>
    <row r="882" spans="2:6" ht="15.75" customHeight="1" x14ac:dyDescent="0.25">
      <c r="B882" s="1"/>
      <c r="C882" s="1"/>
      <c r="F882" s="2"/>
    </row>
    <row r="883" spans="2:6" ht="15.75" customHeight="1" x14ac:dyDescent="0.25">
      <c r="B883" s="1"/>
      <c r="C883" s="1"/>
      <c r="F883" s="2"/>
    </row>
    <row r="884" spans="2:6" ht="15.75" customHeight="1" x14ac:dyDescent="0.25">
      <c r="B884" s="1"/>
      <c r="C884" s="1"/>
      <c r="F884" s="2"/>
    </row>
    <row r="885" spans="2:6" ht="15.75" customHeight="1" x14ac:dyDescent="0.25">
      <c r="B885" s="1"/>
      <c r="C885" s="1"/>
      <c r="F885" s="2"/>
    </row>
    <row r="886" spans="2:6" ht="15.75" customHeight="1" x14ac:dyDescent="0.25">
      <c r="B886" s="1"/>
      <c r="C886" s="1"/>
      <c r="F886" s="2"/>
    </row>
    <row r="887" spans="2:6" ht="15.75" customHeight="1" x14ac:dyDescent="0.25">
      <c r="B887" s="1"/>
      <c r="C887" s="1"/>
      <c r="F887" s="2"/>
    </row>
    <row r="888" spans="2:6" ht="15.75" customHeight="1" x14ac:dyDescent="0.25">
      <c r="B888" s="1"/>
      <c r="C888" s="1"/>
      <c r="F888" s="2"/>
    </row>
    <row r="889" spans="2:6" ht="15.75" customHeight="1" x14ac:dyDescent="0.25">
      <c r="B889" s="1"/>
      <c r="C889" s="1"/>
      <c r="F889" s="2"/>
    </row>
    <row r="890" spans="2:6" ht="15.75" customHeight="1" x14ac:dyDescent="0.25">
      <c r="B890" s="1"/>
      <c r="C890" s="1"/>
      <c r="F890" s="2"/>
    </row>
    <row r="891" spans="2:6" ht="15.75" customHeight="1" x14ac:dyDescent="0.25">
      <c r="B891" s="1"/>
      <c r="C891" s="1"/>
      <c r="F891" s="2"/>
    </row>
    <row r="892" spans="2:6" ht="15.75" customHeight="1" x14ac:dyDescent="0.25">
      <c r="B892" s="1"/>
      <c r="C892" s="1"/>
      <c r="F892" s="2"/>
    </row>
    <row r="893" spans="2:6" ht="15.75" customHeight="1" x14ac:dyDescent="0.25">
      <c r="B893" s="1"/>
      <c r="C893" s="1"/>
      <c r="F893" s="2"/>
    </row>
    <row r="894" spans="2:6" ht="15.75" customHeight="1" x14ac:dyDescent="0.25">
      <c r="B894" s="1"/>
      <c r="C894" s="1"/>
      <c r="F894" s="2"/>
    </row>
    <row r="895" spans="2:6" ht="15.75" customHeight="1" x14ac:dyDescent="0.25">
      <c r="B895" s="1"/>
      <c r="C895" s="1"/>
      <c r="F895" s="2"/>
    </row>
    <row r="896" spans="2:6" ht="15.75" customHeight="1" x14ac:dyDescent="0.25">
      <c r="B896" s="1"/>
      <c r="C896" s="1"/>
      <c r="F896" s="2"/>
    </row>
    <row r="897" spans="2:6" ht="15.75" customHeight="1" x14ac:dyDescent="0.25">
      <c r="B897" s="1"/>
      <c r="C897" s="1"/>
      <c r="F897" s="2"/>
    </row>
    <row r="898" spans="2:6" ht="15.75" customHeight="1" x14ac:dyDescent="0.25">
      <c r="B898" s="1"/>
      <c r="C898" s="1"/>
      <c r="F898" s="2"/>
    </row>
    <row r="899" spans="2:6" ht="15.75" customHeight="1" x14ac:dyDescent="0.25">
      <c r="B899" s="1"/>
      <c r="C899" s="1"/>
      <c r="F899" s="2"/>
    </row>
    <row r="900" spans="2:6" ht="15.75" customHeight="1" x14ac:dyDescent="0.25">
      <c r="B900" s="1"/>
      <c r="C900" s="1"/>
      <c r="F900" s="2"/>
    </row>
    <row r="901" spans="2:6" ht="15.75" customHeight="1" x14ac:dyDescent="0.25">
      <c r="B901" s="1"/>
      <c r="C901" s="1"/>
      <c r="F901" s="2"/>
    </row>
    <row r="902" spans="2:6" ht="15.75" customHeight="1" x14ac:dyDescent="0.25">
      <c r="B902" s="1"/>
      <c r="C902" s="1"/>
      <c r="F902" s="2"/>
    </row>
    <row r="903" spans="2:6" ht="15.75" customHeight="1" x14ac:dyDescent="0.25">
      <c r="B903" s="1"/>
      <c r="C903" s="1"/>
      <c r="F903" s="2"/>
    </row>
    <row r="904" spans="2:6" ht="15.75" customHeight="1" x14ac:dyDescent="0.25">
      <c r="B904" s="1"/>
      <c r="C904" s="1"/>
      <c r="F904" s="2"/>
    </row>
    <row r="905" spans="2:6" ht="15.75" customHeight="1" x14ac:dyDescent="0.25">
      <c r="B905" s="1"/>
      <c r="C905" s="1"/>
      <c r="F905" s="2"/>
    </row>
    <row r="906" spans="2:6" ht="15.75" customHeight="1" x14ac:dyDescent="0.25">
      <c r="B906" s="1"/>
      <c r="C906" s="1"/>
      <c r="F906" s="2"/>
    </row>
    <row r="907" spans="2:6" ht="15.75" customHeight="1" x14ac:dyDescent="0.25">
      <c r="B907" s="1"/>
      <c r="C907" s="1"/>
      <c r="F907" s="2"/>
    </row>
    <row r="908" spans="2:6" ht="15.75" customHeight="1" x14ac:dyDescent="0.25">
      <c r="B908" s="1"/>
      <c r="C908" s="1"/>
      <c r="F908" s="2"/>
    </row>
    <row r="909" spans="2:6" ht="15.75" customHeight="1" x14ac:dyDescent="0.25">
      <c r="B909" s="1"/>
      <c r="C909" s="1"/>
      <c r="F909" s="2"/>
    </row>
    <row r="910" spans="2:6" ht="15.75" customHeight="1" x14ac:dyDescent="0.25">
      <c r="B910" s="1"/>
      <c r="C910" s="1"/>
      <c r="F910" s="2"/>
    </row>
    <row r="911" spans="2:6" ht="15.75" customHeight="1" x14ac:dyDescent="0.25">
      <c r="B911" s="1"/>
      <c r="C911" s="1"/>
      <c r="F911" s="2"/>
    </row>
    <row r="912" spans="2:6" ht="15.75" customHeight="1" x14ac:dyDescent="0.25">
      <c r="B912" s="1"/>
      <c r="C912" s="1"/>
      <c r="F912" s="2"/>
    </row>
    <row r="913" spans="2:6" ht="15.75" customHeight="1" x14ac:dyDescent="0.25">
      <c r="B913" s="1"/>
      <c r="C913" s="1"/>
      <c r="F913" s="2"/>
    </row>
    <row r="914" spans="2:6" ht="15.75" customHeight="1" x14ac:dyDescent="0.25">
      <c r="B914" s="1"/>
      <c r="C914" s="1"/>
      <c r="F914" s="2"/>
    </row>
    <row r="915" spans="2:6" ht="15.75" customHeight="1" x14ac:dyDescent="0.25">
      <c r="B915" s="1"/>
      <c r="C915" s="1"/>
      <c r="F915" s="2"/>
    </row>
    <row r="916" spans="2:6" ht="15.75" customHeight="1" x14ac:dyDescent="0.25">
      <c r="B916" s="1"/>
      <c r="C916" s="1"/>
      <c r="F916" s="2"/>
    </row>
    <row r="917" spans="2:6" ht="15.75" customHeight="1" x14ac:dyDescent="0.25">
      <c r="B917" s="1"/>
      <c r="C917" s="1"/>
      <c r="F917" s="2"/>
    </row>
    <row r="918" spans="2:6" ht="15.75" customHeight="1" x14ac:dyDescent="0.25">
      <c r="B918" s="1"/>
      <c r="C918" s="1"/>
      <c r="F918" s="2"/>
    </row>
    <row r="919" spans="2:6" ht="15.75" customHeight="1" x14ac:dyDescent="0.25">
      <c r="B919" s="1"/>
      <c r="C919" s="1"/>
      <c r="F919" s="2"/>
    </row>
    <row r="920" spans="2:6" ht="15.75" customHeight="1" x14ac:dyDescent="0.25">
      <c r="B920" s="1"/>
      <c r="C920" s="1"/>
      <c r="F920" s="2"/>
    </row>
    <row r="921" spans="2:6" ht="15.75" customHeight="1" x14ac:dyDescent="0.25">
      <c r="B921" s="1"/>
      <c r="C921" s="1"/>
      <c r="F921" s="2"/>
    </row>
    <row r="922" spans="2:6" ht="15.75" customHeight="1" x14ac:dyDescent="0.25">
      <c r="B922" s="1"/>
      <c r="C922" s="1"/>
      <c r="F922" s="2"/>
    </row>
    <row r="923" spans="2:6" ht="15.75" customHeight="1" x14ac:dyDescent="0.25">
      <c r="B923" s="1"/>
      <c r="C923" s="1"/>
      <c r="F923" s="2"/>
    </row>
    <row r="924" spans="2:6" ht="15.75" customHeight="1" x14ac:dyDescent="0.25">
      <c r="B924" s="1"/>
      <c r="C924" s="1"/>
      <c r="F924" s="2"/>
    </row>
    <row r="925" spans="2:6" ht="15.75" customHeight="1" x14ac:dyDescent="0.25">
      <c r="B925" s="1"/>
      <c r="C925" s="1"/>
      <c r="F925" s="2"/>
    </row>
    <row r="926" spans="2:6" ht="15.75" customHeight="1" x14ac:dyDescent="0.25">
      <c r="B926" s="1"/>
      <c r="C926" s="1"/>
      <c r="F926" s="2"/>
    </row>
    <row r="927" spans="2:6" ht="15.75" customHeight="1" x14ac:dyDescent="0.25">
      <c r="B927" s="1"/>
      <c r="C927" s="1"/>
      <c r="F927" s="2"/>
    </row>
    <row r="928" spans="2:6" ht="15.75" customHeight="1" x14ac:dyDescent="0.25">
      <c r="B928" s="1"/>
      <c r="C928" s="1"/>
      <c r="F928" s="2"/>
    </row>
    <row r="929" spans="2:6" ht="15.75" customHeight="1" x14ac:dyDescent="0.25">
      <c r="B929" s="1"/>
      <c r="C929" s="1"/>
      <c r="F929" s="2"/>
    </row>
    <row r="930" spans="2:6" ht="15.75" customHeight="1" x14ac:dyDescent="0.25">
      <c r="B930" s="1"/>
      <c r="C930" s="1"/>
      <c r="F930" s="2"/>
    </row>
    <row r="931" spans="2:6" ht="15.75" customHeight="1" x14ac:dyDescent="0.25">
      <c r="B931" s="1"/>
      <c r="C931" s="1"/>
      <c r="F931" s="2"/>
    </row>
    <row r="932" spans="2:6" ht="15.75" customHeight="1" x14ac:dyDescent="0.25">
      <c r="B932" s="1"/>
      <c r="C932" s="1"/>
      <c r="F932" s="2"/>
    </row>
    <row r="933" spans="2:6" ht="15.75" customHeight="1" x14ac:dyDescent="0.25">
      <c r="B933" s="1"/>
      <c r="C933" s="1"/>
      <c r="F933" s="2"/>
    </row>
    <row r="934" spans="2:6" ht="15.75" customHeight="1" x14ac:dyDescent="0.25">
      <c r="B934" s="1"/>
      <c r="C934" s="1"/>
      <c r="F934" s="2"/>
    </row>
    <row r="935" spans="2:6" ht="15.75" customHeight="1" x14ac:dyDescent="0.25">
      <c r="B935" s="1"/>
      <c r="C935" s="1"/>
      <c r="F935" s="2"/>
    </row>
    <row r="936" spans="2:6" ht="15.75" customHeight="1" x14ac:dyDescent="0.25">
      <c r="B936" s="1"/>
      <c r="C936" s="1"/>
      <c r="F936" s="2"/>
    </row>
    <row r="937" spans="2:6" ht="15.75" customHeight="1" x14ac:dyDescent="0.25">
      <c r="B937" s="1"/>
      <c r="C937" s="1"/>
      <c r="F937" s="2"/>
    </row>
    <row r="938" spans="2:6" ht="15.75" customHeight="1" x14ac:dyDescent="0.25">
      <c r="B938" s="1"/>
      <c r="C938" s="1"/>
      <c r="F938" s="2"/>
    </row>
    <row r="939" spans="2:6" ht="15.75" customHeight="1" x14ac:dyDescent="0.25">
      <c r="B939" s="1"/>
      <c r="C939" s="1"/>
      <c r="F939" s="2"/>
    </row>
    <row r="940" spans="2:6" ht="15.75" customHeight="1" x14ac:dyDescent="0.25">
      <c r="B940" s="1"/>
      <c r="C940" s="1"/>
      <c r="F940" s="2"/>
    </row>
    <row r="941" spans="2:6" ht="15.75" customHeight="1" x14ac:dyDescent="0.25">
      <c r="B941" s="1"/>
      <c r="C941" s="1"/>
      <c r="F941" s="2"/>
    </row>
    <row r="942" spans="2:6" ht="15.75" customHeight="1" x14ac:dyDescent="0.25">
      <c r="B942" s="1"/>
      <c r="C942" s="1"/>
      <c r="F942" s="2"/>
    </row>
    <row r="943" spans="2:6" ht="15.75" customHeight="1" x14ac:dyDescent="0.25">
      <c r="B943" s="1"/>
      <c r="C943" s="1"/>
      <c r="F943" s="2"/>
    </row>
    <row r="944" spans="2:6" ht="15.75" customHeight="1" x14ac:dyDescent="0.25">
      <c r="B944" s="1"/>
      <c r="C944" s="1"/>
      <c r="F944" s="2"/>
    </row>
    <row r="945" spans="2:6" ht="15.75" customHeight="1" x14ac:dyDescent="0.25">
      <c r="B945" s="1"/>
      <c r="C945" s="1"/>
      <c r="F945" s="2"/>
    </row>
    <row r="946" spans="2:6" ht="15.75" customHeight="1" x14ac:dyDescent="0.25">
      <c r="B946" s="1"/>
      <c r="C946" s="1"/>
      <c r="F946" s="2"/>
    </row>
    <row r="947" spans="2:6" ht="15.75" customHeight="1" x14ac:dyDescent="0.25">
      <c r="B947" s="1"/>
      <c r="C947" s="1"/>
      <c r="F947" s="2"/>
    </row>
    <row r="948" spans="2:6" ht="15.75" customHeight="1" x14ac:dyDescent="0.25">
      <c r="B948" s="1"/>
      <c r="C948" s="1"/>
      <c r="F948" s="2"/>
    </row>
    <row r="949" spans="2:6" ht="15.75" customHeight="1" x14ac:dyDescent="0.25">
      <c r="B949" s="1"/>
      <c r="C949" s="1"/>
      <c r="F949" s="2"/>
    </row>
    <row r="950" spans="2:6" ht="15.75" customHeight="1" x14ac:dyDescent="0.25">
      <c r="B950" s="1"/>
      <c r="C950" s="1"/>
      <c r="F950" s="2"/>
    </row>
    <row r="951" spans="2:6" ht="15.75" customHeight="1" x14ac:dyDescent="0.25">
      <c r="B951" s="1"/>
      <c r="C951" s="1"/>
      <c r="F951" s="2"/>
    </row>
    <row r="952" spans="2:6" ht="15.75" customHeight="1" x14ac:dyDescent="0.25">
      <c r="B952" s="1"/>
      <c r="C952" s="1"/>
      <c r="F952" s="2"/>
    </row>
    <row r="953" spans="2:6" ht="15.75" customHeight="1" x14ac:dyDescent="0.25">
      <c r="B953" s="1"/>
      <c r="C953" s="1"/>
      <c r="F953" s="2"/>
    </row>
    <row r="954" spans="2:6" ht="15.75" customHeight="1" x14ac:dyDescent="0.25">
      <c r="B954" s="1"/>
      <c r="C954" s="1"/>
      <c r="F954" s="2"/>
    </row>
    <row r="955" spans="2:6" ht="15.75" customHeight="1" x14ac:dyDescent="0.25">
      <c r="B955" s="1"/>
      <c r="C955" s="1"/>
      <c r="F955" s="2"/>
    </row>
    <row r="956" spans="2:6" ht="15.75" customHeight="1" x14ac:dyDescent="0.25">
      <c r="B956" s="1"/>
      <c r="C956" s="1"/>
      <c r="F956" s="2"/>
    </row>
    <row r="957" spans="2:6" ht="15.75" customHeight="1" x14ac:dyDescent="0.25">
      <c r="B957" s="1"/>
      <c r="C957" s="1"/>
      <c r="F957" s="2"/>
    </row>
    <row r="958" spans="2:6" ht="15.75" customHeight="1" x14ac:dyDescent="0.25">
      <c r="B958" s="1"/>
      <c r="C958" s="1"/>
      <c r="F958" s="2"/>
    </row>
    <row r="959" spans="2:6" ht="15.75" customHeight="1" x14ac:dyDescent="0.25">
      <c r="B959" s="1"/>
      <c r="C959" s="1"/>
      <c r="F959" s="2"/>
    </row>
    <row r="960" spans="2:6" ht="15.75" customHeight="1" x14ac:dyDescent="0.25">
      <c r="B960" s="1"/>
      <c r="C960" s="1"/>
      <c r="F960" s="2"/>
    </row>
    <row r="961" spans="2:6" ht="15.75" customHeight="1" x14ac:dyDescent="0.25">
      <c r="B961" s="1"/>
      <c r="C961" s="1"/>
      <c r="F961" s="2"/>
    </row>
    <row r="962" spans="2:6" ht="15.75" customHeight="1" x14ac:dyDescent="0.25">
      <c r="B962" s="1"/>
      <c r="C962" s="1"/>
      <c r="F962" s="2"/>
    </row>
    <row r="963" spans="2:6" ht="15.75" customHeight="1" x14ac:dyDescent="0.25">
      <c r="B963" s="1"/>
      <c r="C963" s="1"/>
      <c r="F963" s="2"/>
    </row>
    <row r="964" spans="2:6" ht="15.75" customHeight="1" x14ac:dyDescent="0.25">
      <c r="B964" s="1"/>
      <c r="C964" s="1"/>
      <c r="F964" s="2"/>
    </row>
    <row r="965" spans="2:6" ht="15.75" customHeight="1" x14ac:dyDescent="0.25">
      <c r="B965" s="1"/>
      <c r="C965" s="1"/>
      <c r="F965" s="2"/>
    </row>
    <row r="966" spans="2:6" ht="15.75" customHeight="1" x14ac:dyDescent="0.25">
      <c r="B966" s="1"/>
      <c r="C966" s="1"/>
      <c r="F966" s="2"/>
    </row>
    <row r="967" spans="2:6" ht="15.75" customHeight="1" x14ac:dyDescent="0.25">
      <c r="B967" s="1"/>
      <c r="C967" s="1"/>
      <c r="F967" s="2"/>
    </row>
    <row r="968" spans="2:6" ht="15.75" customHeight="1" x14ac:dyDescent="0.25">
      <c r="B968" s="1"/>
      <c r="C968" s="1"/>
      <c r="F968" s="2"/>
    </row>
    <row r="969" spans="2:6" ht="15.75" customHeight="1" x14ac:dyDescent="0.25">
      <c r="B969" s="1"/>
      <c r="C969" s="1"/>
      <c r="F969" s="2"/>
    </row>
    <row r="970" spans="2:6" ht="15.75" customHeight="1" x14ac:dyDescent="0.25">
      <c r="B970" s="1"/>
      <c r="C970" s="1"/>
      <c r="F970" s="2"/>
    </row>
    <row r="971" spans="2:6" ht="15.75" customHeight="1" x14ac:dyDescent="0.25">
      <c r="B971" s="1"/>
      <c r="C971" s="1"/>
      <c r="F971" s="2"/>
    </row>
    <row r="972" spans="2:6" ht="15.75" customHeight="1" x14ac:dyDescent="0.25">
      <c r="B972" s="1"/>
      <c r="C972" s="1"/>
      <c r="F972" s="2"/>
    </row>
    <row r="973" spans="2:6" ht="15.75" customHeight="1" x14ac:dyDescent="0.25">
      <c r="B973" s="1"/>
      <c r="C973" s="1"/>
      <c r="F973" s="2"/>
    </row>
    <row r="974" spans="2:6" ht="15.75" customHeight="1" x14ac:dyDescent="0.25">
      <c r="B974" s="1"/>
      <c r="C974" s="1"/>
      <c r="F974" s="2"/>
    </row>
    <row r="975" spans="2:6" ht="15.75" customHeight="1" x14ac:dyDescent="0.25">
      <c r="B975" s="1"/>
      <c r="C975" s="1"/>
      <c r="F975" s="2"/>
    </row>
    <row r="976" spans="2:6" ht="15.75" customHeight="1" x14ac:dyDescent="0.25">
      <c r="B976" s="1"/>
      <c r="C976" s="1"/>
      <c r="F976" s="2"/>
    </row>
    <row r="977" spans="2:6" ht="15.75" customHeight="1" x14ac:dyDescent="0.25">
      <c r="B977" s="1"/>
      <c r="C977" s="1"/>
      <c r="F977" s="2"/>
    </row>
    <row r="978" spans="2:6" ht="15.75" customHeight="1" x14ac:dyDescent="0.25">
      <c r="B978" s="1"/>
      <c r="C978" s="1"/>
      <c r="F978" s="2"/>
    </row>
    <row r="979" spans="2:6" ht="15.75" customHeight="1" x14ac:dyDescent="0.25">
      <c r="B979" s="1"/>
      <c r="C979" s="1"/>
      <c r="F979" s="2"/>
    </row>
    <row r="980" spans="2:6" ht="15.75" customHeight="1" x14ac:dyDescent="0.25">
      <c r="B980" s="1"/>
      <c r="C980" s="1"/>
      <c r="F980" s="2"/>
    </row>
    <row r="981" spans="2:6" ht="15.75" customHeight="1" x14ac:dyDescent="0.25">
      <c r="B981" s="1"/>
      <c r="C981" s="1"/>
      <c r="F981" s="2"/>
    </row>
    <row r="982" spans="2:6" ht="15.75" customHeight="1" x14ac:dyDescent="0.25">
      <c r="B982" s="1"/>
      <c r="C982" s="1"/>
      <c r="F982" s="2"/>
    </row>
    <row r="983" spans="2:6" ht="15.75" customHeight="1" x14ac:dyDescent="0.25">
      <c r="B983" s="1"/>
      <c r="C983" s="1"/>
      <c r="F983" s="2"/>
    </row>
    <row r="984" spans="2:6" ht="15.75" customHeight="1" x14ac:dyDescent="0.25">
      <c r="B984" s="1"/>
      <c r="C984" s="1"/>
      <c r="F984" s="2"/>
    </row>
    <row r="985" spans="2:6" ht="15.75" customHeight="1" x14ac:dyDescent="0.25">
      <c r="B985" s="1"/>
      <c r="C985" s="1"/>
      <c r="F985" s="2"/>
    </row>
    <row r="986" spans="2:6" ht="15.75" customHeight="1" x14ac:dyDescent="0.25">
      <c r="B986" s="1"/>
      <c r="C986" s="1"/>
      <c r="F986" s="2"/>
    </row>
    <row r="987" spans="2:6" ht="15.75" customHeight="1" x14ac:dyDescent="0.25">
      <c r="B987" s="1"/>
      <c r="C987" s="1"/>
      <c r="F987" s="2"/>
    </row>
    <row r="988" spans="2:6" ht="15.75" customHeight="1" x14ac:dyDescent="0.25">
      <c r="B988" s="1"/>
      <c r="C988" s="1"/>
      <c r="F988" s="2"/>
    </row>
    <row r="989" spans="2:6" ht="15.75" customHeight="1" x14ac:dyDescent="0.25">
      <c r="B989" s="1"/>
      <c r="C989" s="1"/>
      <c r="F989" s="2"/>
    </row>
    <row r="990" spans="2:6" ht="15.75" customHeight="1" x14ac:dyDescent="0.25">
      <c r="B990" s="1"/>
      <c r="C990" s="1"/>
      <c r="F990" s="2"/>
    </row>
    <row r="991" spans="2:6" ht="15.75" customHeight="1" x14ac:dyDescent="0.25">
      <c r="B991" s="1"/>
      <c r="C991" s="1"/>
      <c r="F991" s="2"/>
    </row>
    <row r="992" spans="2:6" ht="15.75" customHeight="1" x14ac:dyDescent="0.25">
      <c r="B992" s="1"/>
      <c r="C992" s="1"/>
      <c r="F992" s="2"/>
    </row>
    <row r="993" spans="2:6" ht="15.75" customHeight="1" x14ac:dyDescent="0.25">
      <c r="B993" s="1"/>
      <c r="C993" s="1"/>
      <c r="F993" s="2"/>
    </row>
    <row r="994" spans="2:6" ht="15.75" customHeight="1" x14ac:dyDescent="0.25">
      <c r="B994" s="1"/>
      <c r="C994" s="1"/>
      <c r="F994" s="2"/>
    </row>
    <row r="995" spans="2:6" ht="15.75" customHeight="1" x14ac:dyDescent="0.25">
      <c r="B995" s="1"/>
      <c r="C995" s="1"/>
      <c r="F995" s="2"/>
    </row>
    <row r="996" spans="2:6" ht="15.75" customHeight="1" x14ac:dyDescent="0.25">
      <c r="B996" s="1"/>
      <c r="C996" s="1"/>
      <c r="F996" s="2"/>
    </row>
    <row r="997" spans="2:6" ht="15.75" customHeight="1" x14ac:dyDescent="0.25">
      <c r="B997" s="1"/>
      <c r="C997" s="1"/>
      <c r="F997" s="2"/>
    </row>
    <row r="998" spans="2:6" ht="15.75" customHeight="1" x14ac:dyDescent="0.25">
      <c r="B998" s="1"/>
      <c r="C998" s="1"/>
      <c r="F998" s="2"/>
    </row>
    <row r="999" spans="2:6" ht="15.75" customHeight="1" x14ac:dyDescent="0.25">
      <c r="B999" s="1"/>
      <c r="C999" s="1"/>
      <c r="F999" s="2"/>
    </row>
    <row r="1000" spans="2:6" ht="15.75" customHeight="1" x14ac:dyDescent="0.25">
      <c r="B1000" s="1"/>
      <c r="C1000" s="1"/>
      <c r="F1000" s="2"/>
    </row>
  </sheetData>
  <mergeCells count="5">
    <mergeCell ref="A20:A21"/>
    <mergeCell ref="A50:A51"/>
    <mergeCell ref="A55:A57"/>
    <mergeCell ref="A61:A62"/>
    <mergeCell ref="A76:B76"/>
  </mergeCells>
  <pageMargins left="0.7" right="0.7" top="0.75" bottom="0.75" header="0" footer="0"/>
  <pageSetup paperSize="9" orientation="portrait"/>
  <rowBreaks count="1" manualBreakCount="1">
    <brk id="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2.625" defaultRowHeight="15" customHeight="1" x14ac:dyDescent="0.2"/>
  <cols>
    <col min="1" max="1" width="12.875" customWidth="1"/>
    <col min="2" max="2" width="53.75" customWidth="1"/>
    <col min="3" max="3" width="9.875" customWidth="1"/>
    <col min="4" max="4" width="41.25" customWidth="1"/>
    <col min="5" max="5" width="28.125" customWidth="1"/>
    <col min="6" max="6" width="28" customWidth="1"/>
    <col min="7" max="7" width="18.625" customWidth="1"/>
    <col min="8" max="9" width="21.75" customWidth="1"/>
    <col min="10" max="10" width="72.75" customWidth="1"/>
    <col min="11" max="11" width="44.75" customWidth="1"/>
    <col min="12" max="12" width="17.375" customWidth="1"/>
    <col min="13" max="26" width="7.625" customWidth="1"/>
  </cols>
  <sheetData>
    <row r="1" spans="1:26" x14ac:dyDescent="0.2">
      <c r="C1" s="162"/>
      <c r="K1" s="163"/>
    </row>
    <row r="2" spans="1:26" ht="36" x14ac:dyDescent="0.55000000000000004">
      <c r="A2" s="266"/>
      <c r="B2" s="267"/>
      <c r="C2" s="267"/>
      <c r="D2" s="267"/>
      <c r="E2" s="267"/>
      <c r="F2" s="267"/>
      <c r="G2" s="267"/>
      <c r="H2" s="267"/>
      <c r="I2" s="267"/>
      <c r="J2" s="267"/>
      <c r="K2" s="163"/>
    </row>
    <row r="3" spans="1:26" x14ac:dyDescent="0.25">
      <c r="B3" s="164"/>
      <c r="C3" s="162"/>
      <c r="D3" s="164"/>
      <c r="E3" s="164"/>
      <c r="F3" s="164"/>
      <c r="G3" s="164"/>
      <c r="H3" s="164"/>
      <c r="I3" s="164"/>
      <c r="J3" s="164"/>
      <c r="K3" s="163"/>
    </row>
    <row r="4" spans="1:26" x14ac:dyDescent="0.2">
      <c r="C4" s="162"/>
      <c r="K4" s="163"/>
    </row>
    <row r="5" spans="1:26" ht="48" customHeight="1" x14ac:dyDescent="0.2">
      <c r="A5" s="165" t="s">
        <v>109</v>
      </c>
      <c r="B5" s="166" t="s">
        <v>110</v>
      </c>
      <c r="C5" s="167" t="s">
        <v>0</v>
      </c>
      <c r="D5" s="166" t="s">
        <v>1</v>
      </c>
      <c r="E5" s="168" t="s">
        <v>2</v>
      </c>
      <c r="F5" s="168" t="s">
        <v>3</v>
      </c>
      <c r="G5" s="268" t="s">
        <v>4</v>
      </c>
      <c r="H5" s="269"/>
      <c r="I5" s="168" t="s">
        <v>111</v>
      </c>
      <c r="J5" s="169" t="s">
        <v>112</v>
      </c>
      <c r="K5" s="170" t="s">
        <v>113</v>
      </c>
      <c r="L5" s="171" t="s">
        <v>114</v>
      </c>
    </row>
    <row r="6" spans="1:26" ht="135" x14ac:dyDescent="0.2">
      <c r="A6" s="270" t="s">
        <v>115</v>
      </c>
      <c r="B6" s="271" t="s">
        <v>116</v>
      </c>
      <c r="C6" s="172">
        <v>1</v>
      </c>
      <c r="D6" s="173" t="s">
        <v>8</v>
      </c>
      <c r="E6" s="174">
        <f>305.24*110000</f>
        <v>33576400</v>
      </c>
      <c r="F6" s="174">
        <f t="shared" ref="F6:F27" si="0">E6*1.19</f>
        <v>39955916</v>
      </c>
      <c r="G6" s="272" t="s">
        <v>9</v>
      </c>
      <c r="H6" s="273"/>
      <c r="I6" s="174" t="s">
        <v>117</v>
      </c>
      <c r="J6" s="175" t="s">
        <v>118</v>
      </c>
      <c r="K6" s="176" t="s">
        <v>119</v>
      </c>
      <c r="L6" s="176" t="s">
        <v>120</v>
      </c>
      <c r="M6" s="177"/>
      <c r="N6" s="177"/>
      <c r="O6" s="177"/>
      <c r="P6" s="177"/>
      <c r="Q6" s="177"/>
      <c r="R6" s="177"/>
      <c r="S6" s="177"/>
      <c r="T6" s="177"/>
      <c r="U6" s="177"/>
      <c r="V6" s="177"/>
      <c r="W6" s="177"/>
      <c r="X6" s="177"/>
      <c r="Y6" s="177"/>
      <c r="Z6" s="177"/>
    </row>
    <row r="7" spans="1:26" ht="120" x14ac:dyDescent="0.2">
      <c r="A7" s="236"/>
      <c r="B7" s="253"/>
      <c r="C7" s="178">
        <v>2</v>
      </c>
      <c r="D7" s="179" t="s">
        <v>43</v>
      </c>
      <c r="E7" s="128">
        <v>79723664.192900002</v>
      </c>
      <c r="F7" s="128">
        <f t="shared" si="0"/>
        <v>94871160.389550999</v>
      </c>
      <c r="G7" s="250" t="s">
        <v>11</v>
      </c>
      <c r="H7" s="249"/>
      <c r="I7" s="180" t="s">
        <v>117</v>
      </c>
      <c r="J7" s="181" t="s">
        <v>121</v>
      </c>
      <c r="K7" s="182" t="s">
        <v>122</v>
      </c>
      <c r="L7" s="182" t="s">
        <v>123</v>
      </c>
      <c r="M7" s="177"/>
      <c r="N7" s="177"/>
      <c r="O7" s="177"/>
      <c r="P7" s="177"/>
      <c r="Q7" s="177"/>
      <c r="R7" s="177"/>
      <c r="S7" s="177"/>
      <c r="T7" s="177"/>
      <c r="U7" s="177"/>
      <c r="V7" s="177"/>
      <c r="W7" s="177"/>
      <c r="X7" s="177"/>
      <c r="Y7" s="177"/>
      <c r="Z7" s="177"/>
    </row>
    <row r="8" spans="1:26" ht="120" x14ac:dyDescent="0.2">
      <c r="A8" s="236"/>
      <c r="B8" s="253"/>
      <c r="C8" s="178">
        <v>3</v>
      </c>
      <c r="D8" s="183" t="s">
        <v>10</v>
      </c>
      <c r="E8" s="128">
        <v>70787115</v>
      </c>
      <c r="F8" s="128">
        <f t="shared" si="0"/>
        <v>84236666.849999994</v>
      </c>
      <c r="G8" s="250" t="s">
        <v>11</v>
      </c>
      <c r="H8" s="249"/>
      <c r="I8" s="180" t="s">
        <v>117</v>
      </c>
      <c r="J8" s="181" t="s">
        <v>124</v>
      </c>
      <c r="K8" s="184" t="s">
        <v>125</v>
      </c>
      <c r="L8" s="182" t="s">
        <v>126</v>
      </c>
    </row>
    <row r="9" spans="1:26" ht="105" x14ac:dyDescent="0.2">
      <c r="A9" s="236"/>
      <c r="B9" s="253"/>
      <c r="C9" s="178">
        <v>4</v>
      </c>
      <c r="D9" s="183" t="s">
        <v>107</v>
      </c>
      <c r="E9" s="128">
        <v>30500000</v>
      </c>
      <c r="F9" s="128">
        <f t="shared" si="0"/>
        <v>36295000</v>
      </c>
      <c r="G9" s="250" t="s">
        <v>14</v>
      </c>
      <c r="H9" s="249"/>
      <c r="I9" s="180" t="s">
        <v>117</v>
      </c>
      <c r="J9" s="181" t="s">
        <v>127</v>
      </c>
      <c r="K9" s="182" t="s">
        <v>122</v>
      </c>
      <c r="L9" s="182" t="s">
        <v>128</v>
      </c>
    </row>
    <row r="10" spans="1:26" ht="105" x14ac:dyDescent="0.2">
      <c r="A10" s="236"/>
      <c r="B10" s="253"/>
      <c r="C10" s="178">
        <v>5</v>
      </c>
      <c r="D10" s="183" t="s">
        <v>13</v>
      </c>
      <c r="E10" s="128">
        <f>1200*25500</f>
        <v>30600000</v>
      </c>
      <c r="F10" s="128">
        <f t="shared" si="0"/>
        <v>36414000</v>
      </c>
      <c r="G10" s="250" t="s">
        <v>16</v>
      </c>
      <c r="H10" s="249"/>
      <c r="I10" s="180" t="s">
        <v>117</v>
      </c>
      <c r="J10" s="181" t="s">
        <v>129</v>
      </c>
      <c r="K10" s="182" t="s">
        <v>130</v>
      </c>
      <c r="L10" s="182" t="s">
        <v>131</v>
      </c>
    </row>
    <row r="11" spans="1:26" ht="135" x14ac:dyDescent="0.2">
      <c r="A11" s="234"/>
      <c r="B11" s="254"/>
      <c r="C11" s="178">
        <v>6</v>
      </c>
      <c r="D11" s="185" t="s">
        <v>23</v>
      </c>
      <c r="E11" s="128">
        <v>8910000</v>
      </c>
      <c r="F11" s="128">
        <f t="shared" si="0"/>
        <v>10602900</v>
      </c>
      <c r="G11" s="250" t="s">
        <v>24</v>
      </c>
      <c r="H11" s="249"/>
      <c r="I11" s="180" t="s">
        <v>117</v>
      </c>
      <c r="J11" s="181" t="s">
        <v>132</v>
      </c>
      <c r="K11" s="186" t="s">
        <v>133</v>
      </c>
      <c r="L11" s="187" t="s">
        <v>134</v>
      </c>
    </row>
    <row r="12" spans="1:26" ht="150" x14ac:dyDescent="0.2">
      <c r="A12" s="258" t="s">
        <v>135</v>
      </c>
      <c r="B12" s="252" t="s">
        <v>136</v>
      </c>
      <c r="C12" s="178">
        <v>1</v>
      </c>
      <c r="D12" s="179" t="s">
        <v>47</v>
      </c>
      <c r="E12" s="128">
        <f>(12*20000*40)+(10000*4.8*20)</f>
        <v>10560000</v>
      </c>
      <c r="F12" s="128">
        <f t="shared" si="0"/>
        <v>12566400</v>
      </c>
      <c r="G12" s="250" t="s">
        <v>26</v>
      </c>
      <c r="H12" s="249"/>
      <c r="I12" s="180" t="s">
        <v>117</v>
      </c>
      <c r="J12" s="181" t="s">
        <v>137</v>
      </c>
      <c r="K12" s="184" t="s">
        <v>138</v>
      </c>
      <c r="L12" s="182" t="s">
        <v>139</v>
      </c>
    </row>
    <row r="13" spans="1:26" ht="150" x14ac:dyDescent="0.2">
      <c r="A13" s="236"/>
      <c r="B13" s="253"/>
      <c r="C13" s="178">
        <v>2</v>
      </c>
      <c r="D13" s="179" t="s">
        <v>49</v>
      </c>
      <c r="E13" s="128">
        <f>(12*36000*40)+(10000*4.8*36)</f>
        <v>19008000</v>
      </c>
      <c r="F13" s="128">
        <f t="shared" si="0"/>
        <v>22619520</v>
      </c>
      <c r="G13" s="250" t="s">
        <v>26</v>
      </c>
      <c r="H13" s="249"/>
      <c r="I13" s="180" t="s">
        <v>117</v>
      </c>
      <c r="J13" s="181" t="s">
        <v>140</v>
      </c>
      <c r="K13" s="184" t="s">
        <v>138</v>
      </c>
      <c r="L13" s="182" t="s">
        <v>139</v>
      </c>
    </row>
    <row r="14" spans="1:26" ht="150" x14ac:dyDescent="0.2">
      <c r="A14" s="236"/>
      <c r="B14" s="253"/>
      <c r="C14" s="178">
        <v>3</v>
      </c>
      <c r="D14" s="179" t="s">
        <v>51</v>
      </c>
      <c r="E14" s="128">
        <f>(12*20000*40)+(10000*4.8*20)</f>
        <v>10560000</v>
      </c>
      <c r="F14" s="128">
        <f t="shared" si="0"/>
        <v>12566400</v>
      </c>
      <c r="G14" s="250" t="s">
        <v>26</v>
      </c>
      <c r="H14" s="249"/>
      <c r="I14" s="180" t="s">
        <v>117</v>
      </c>
      <c r="J14" s="181" t="s">
        <v>140</v>
      </c>
      <c r="K14" s="184" t="s">
        <v>141</v>
      </c>
      <c r="L14" s="182" t="s">
        <v>139</v>
      </c>
    </row>
    <row r="15" spans="1:26" ht="150" x14ac:dyDescent="0.25">
      <c r="A15" s="236"/>
      <c r="B15" s="253"/>
      <c r="C15" s="178">
        <v>4</v>
      </c>
      <c r="D15" s="179" t="s">
        <v>53</v>
      </c>
      <c r="E15" s="128">
        <f>(12*25000*40)+(10000*4.8*25)</f>
        <v>13200000</v>
      </c>
      <c r="F15" s="128">
        <f t="shared" si="0"/>
        <v>15708000</v>
      </c>
      <c r="G15" s="250" t="s">
        <v>26</v>
      </c>
      <c r="H15" s="249"/>
      <c r="I15" s="180" t="s">
        <v>117</v>
      </c>
      <c r="J15" s="181" t="s">
        <v>140</v>
      </c>
      <c r="K15" s="184" t="s">
        <v>138</v>
      </c>
      <c r="L15" s="188"/>
    </row>
    <row r="16" spans="1:26" ht="150" x14ac:dyDescent="0.2">
      <c r="A16" s="236"/>
      <c r="B16" s="254"/>
      <c r="C16" s="178">
        <v>5</v>
      </c>
      <c r="D16" s="179" t="s">
        <v>55</v>
      </c>
      <c r="E16" s="128">
        <f>(12*36000*40)+(10000*4.8*36)</f>
        <v>19008000</v>
      </c>
      <c r="F16" s="128">
        <f t="shared" si="0"/>
        <v>22619520</v>
      </c>
      <c r="G16" s="250" t="s">
        <v>26</v>
      </c>
      <c r="H16" s="249"/>
      <c r="I16" s="180" t="s">
        <v>117</v>
      </c>
      <c r="J16" s="181" t="s">
        <v>140</v>
      </c>
      <c r="K16" s="184" t="s">
        <v>138</v>
      </c>
      <c r="L16" s="182" t="s">
        <v>139</v>
      </c>
    </row>
    <row r="17" spans="1:26" ht="120" x14ac:dyDescent="0.2">
      <c r="A17" s="236"/>
      <c r="B17" s="259" t="s">
        <v>142</v>
      </c>
      <c r="C17" s="260" t="s">
        <v>143</v>
      </c>
      <c r="D17" s="189" t="s">
        <v>32</v>
      </c>
      <c r="E17" s="180">
        <f>10*624000*1.1</f>
        <v>6864000.0000000009</v>
      </c>
      <c r="F17" s="180">
        <f t="shared" si="0"/>
        <v>8168160.0000000009</v>
      </c>
      <c r="G17" s="248" t="s">
        <v>20</v>
      </c>
      <c r="H17" s="249"/>
      <c r="I17" s="180" t="s">
        <v>117</v>
      </c>
      <c r="J17" s="181" t="s">
        <v>144</v>
      </c>
      <c r="K17" s="274" t="s">
        <v>145</v>
      </c>
      <c r="L17" s="190" t="s">
        <v>146</v>
      </c>
      <c r="M17" s="177"/>
      <c r="N17" s="177"/>
      <c r="O17" s="177"/>
      <c r="P17" s="177"/>
      <c r="Q17" s="177"/>
      <c r="R17" s="177"/>
      <c r="S17" s="177"/>
      <c r="T17" s="177"/>
      <c r="U17" s="177"/>
      <c r="V17" s="177"/>
      <c r="W17" s="177"/>
      <c r="X17" s="177"/>
      <c r="Y17" s="177"/>
      <c r="Z17" s="177"/>
    </row>
    <row r="18" spans="1:26" ht="120" x14ac:dyDescent="0.2">
      <c r="A18" s="236"/>
      <c r="B18" s="253"/>
      <c r="C18" s="254"/>
      <c r="D18" s="189" t="s">
        <v>33</v>
      </c>
      <c r="E18" s="180">
        <f>20*20000000*4.8</f>
        <v>1920000000</v>
      </c>
      <c r="F18" s="180">
        <f t="shared" si="0"/>
        <v>2284800000</v>
      </c>
      <c r="G18" s="248" t="s">
        <v>34</v>
      </c>
      <c r="H18" s="249"/>
      <c r="I18" s="180" t="s">
        <v>117</v>
      </c>
      <c r="J18" s="181" t="s">
        <v>147</v>
      </c>
      <c r="K18" s="254"/>
      <c r="L18" s="182"/>
      <c r="M18" s="177"/>
      <c r="N18" s="177"/>
      <c r="O18" s="177"/>
      <c r="P18" s="177"/>
      <c r="Q18" s="177"/>
      <c r="R18" s="177"/>
      <c r="S18" s="177"/>
      <c r="T18" s="177"/>
      <c r="U18" s="177"/>
      <c r="V18" s="177"/>
      <c r="W18" s="177"/>
      <c r="X18" s="177"/>
      <c r="Y18" s="177"/>
      <c r="Z18" s="177"/>
    </row>
    <row r="19" spans="1:26" ht="109.5" customHeight="1" x14ac:dyDescent="0.2">
      <c r="A19" s="236"/>
      <c r="B19" s="253"/>
      <c r="C19" s="178">
        <v>3</v>
      </c>
      <c r="D19" s="179" t="s">
        <v>60</v>
      </c>
      <c r="E19" s="180">
        <v>15000000</v>
      </c>
      <c r="F19" s="180">
        <f t="shared" si="0"/>
        <v>17850000</v>
      </c>
      <c r="G19" s="248" t="s">
        <v>20</v>
      </c>
      <c r="H19" s="249"/>
      <c r="I19" s="180" t="s">
        <v>117</v>
      </c>
      <c r="J19" s="181" t="s">
        <v>148</v>
      </c>
      <c r="K19" s="182" t="s">
        <v>149</v>
      </c>
      <c r="L19" s="182" t="s">
        <v>150</v>
      </c>
      <c r="M19" s="177"/>
      <c r="N19" s="177"/>
      <c r="O19" s="177"/>
      <c r="P19" s="177"/>
      <c r="Q19" s="177"/>
      <c r="R19" s="177"/>
      <c r="S19" s="177"/>
      <c r="T19" s="177"/>
      <c r="U19" s="177"/>
      <c r="V19" s="177"/>
      <c r="W19" s="177"/>
      <c r="X19" s="177"/>
      <c r="Y19" s="177"/>
      <c r="Z19" s="177"/>
    </row>
    <row r="20" spans="1:26" ht="90" x14ac:dyDescent="0.2">
      <c r="A20" s="236"/>
      <c r="B20" s="253"/>
      <c r="C20" s="178">
        <v>4</v>
      </c>
      <c r="D20" s="185" t="s">
        <v>25</v>
      </c>
      <c r="E20" s="180">
        <v>9000000</v>
      </c>
      <c r="F20" s="180">
        <f t="shared" si="0"/>
        <v>10710000</v>
      </c>
      <c r="G20" s="248" t="s">
        <v>20</v>
      </c>
      <c r="H20" s="249"/>
      <c r="I20" s="180" t="s">
        <v>117</v>
      </c>
      <c r="J20" s="181" t="s">
        <v>151</v>
      </c>
      <c r="K20" s="182" t="s">
        <v>152</v>
      </c>
      <c r="L20" s="182" t="s">
        <v>153</v>
      </c>
      <c r="M20" s="177"/>
      <c r="N20" s="177"/>
      <c r="O20" s="177"/>
      <c r="P20" s="177"/>
      <c r="Q20" s="177"/>
      <c r="R20" s="177"/>
      <c r="S20" s="177"/>
      <c r="T20" s="177"/>
      <c r="U20" s="177"/>
      <c r="V20" s="177"/>
      <c r="W20" s="177"/>
      <c r="X20" s="177"/>
      <c r="Y20" s="177"/>
      <c r="Z20" s="177"/>
    </row>
    <row r="21" spans="1:26" ht="113.25" customHeight="1" x14ac:dyDescent="0.2">
      <c r="A21" s="236"/>
      <c r="B21" s="253"/>
      <c r="C21" s="178">
        <v>5</v>
      </c>
      <c r="D21" s="179" t="s">
        <v>61</v>
      </c>
      <c r="E21" s="180">
        <v>32000000</v>
      </c>
      <c r="F21" s="180">
        <f t="shared" si="0"/>
        <v>38080000</v>
      </c>
      <c r="G21" s="248" t="s">
        <v>20</v>
      </c>
      <c r="H21" s="249"/>
      <c r="I21" s="180" t="s">
        <v>117</v>
      </c>
      <c r="J21" s="181" t="s">
        <v>154</v>
      </c>
      <c r="K21" s="182" t="s">
        <v>155</v>
      </c>
      <c r="L21" s="182" t="s">
        <v>150</v>
      </c>
      <c r="M21" s="177"/>
      <c r="N21" s="177"/>
      <c r="O21" s="177"/>
      <c r="P21" s="177"/>
      <c r="Q21" s="177"/>
      <c r="R21" s="177"/>
      <c r="S21" s="177"/>
      <c r="T21" s="177"/>
      <c r="U21" s="177"/>
      <c r="V21" s="177"/>
      <c r="W21" s="177"/>
      <c r="X21" s="177"/>
      <c r="Y21" s="177"/>
      <c r="Z21" s="177"/>
    </row>
    <row r="22" spans="1:26" ht="157.5" customHeight="1" x14ac:dyDescent="0.2">
      <c r="A22" s="236"/>
      <c r="B22" s="253"/>
      <c r="C22" s="178">
        <v>6</v>
      </c>
      <c r="D22" s="185" t="s">
        <v>27</v>
      </c>
      <c r="E22" s="180">
        <v>32500000</v>
      </c>
      <c r="F22" s="180">
        <f t="shared" si="0"/>
        <v>38675000</v>
      </c>
      <c r="G22" s="248" t="s">
        <v>20</v>
      </c>
      <c r="H22" s="249"/>
      <c r="I22" s="180" t="s">
        <v>117</v>
      </c>
      <c r="J22" s="181" t="s">
        <v>156</v>
      </c>
      <c r="K22" s="182" t="s">
        <v>157</v>
      </c>
      <c r="L22" s="182"/>
      <c r="M22" s="177"/>
      <c r="N22" s="177"/>
      <c r="O22" s="177"/>
      <c r="P22" s="177"/>
      <c r="Q22" s="177"/>
      <c r="R22" s="177"/>
      <c r="S22" s="177"/>
      <c r="T22" s="177"/>
      <c r="U22" s="177"/>
      <c r="V22" s="177"/>
      <c r="W22" s="177"/>
      <c r="X22" s="177"/>
      <c r="Y22" s="177"/>
      <c r="Z22" s="177"/>
    </row>
    <row r="23" spans="1:26" ht="45.75" customHeight="1" x14ac:dyDescent="0.2">
      <c r="A23" s="236"/>
      <c r="B23" s="253"/>
      <c r="C23" s="178">
        <v>7</v>
      </c>
      <c r="D23" s="183" t="s">
        <v>15</v>
      </c>
      <c r="E23" s="180">
        <f>14*60000*4.88</f>
        <v>4099200</v>
      </c>
      <c r="F23" s="180">
        <f t="shared" si="0"/>
        <v>4878048</v>
      </c>
      <c r="G23" s="248" t="s">
        <v>20</v>
      </c>
      <c r="H23" s="249"/>
      <c r="I23" s="180" t="s">
        <v>117</v>
      </c>
      <c r="J23" s="181" t="s">
        <v>158</v>
      </c>
      <c r="K23" s="182" t="s">
        <v>159</v>
      </c>
      <c r="L23" s="182"/>
      <c r="M23" s="177"/>
      <c r="N23" s="177"/>
      <c r="O23" s="177"/>
      <c r="P23" s="177"/>
      <c r="Q23" s="177"/>
      <c r="R23" s="177"/>
      <c r="S23" s="177"/>
      <c r="T23" s="177"/>
      <c r="U23" s="177"/>
      <c r="V23" s="177"/>
      <c r="W23" s="177"/>
      <c r="X23" s="177"/>
      <c r="Y23" s="177"/>
      <c r="Z23" s="177"/>
    </row>
    <row r="24" spans="1:26" ht="127.5" customHeight="1" x14ac:dyDescent="0.2">
      <c r="A24" s="236"/>
      <c r="B24" s="253"/>
      <c r="C24" s="178">
        <v>8</v>
      </c>
      <c r="D24" s="179" t="s">
        <v>62</v>
      </c>
      <c r="E24" s="180">
        <f>500*500</f>
        <v>250000</v>
      </c>
      <c r="F24" s="180">
        <f t="shared" si="0"/>
        <v>297500</v>
      </c>
      <c r="G24" s="248" t="s">
        <v>20</v>
      </c>
      <c r="H24" s="249"/>
      <c r="I24" s="180" t="s">
        <v>117</v>
      </c>
      <c r="J24" s="181" t="s">
        <v>160</v>
      </c>
      <c r="K24" s="182" t="s">
        <v>161</v>
      </c>
      <c r="L24" s="182" t="s">
        <v>153</v>
      </c>
      <c r="M24" s="177"/>
      <c r="N24" s="177"/>
      <c r="O24" s="177"/>
      <c r="P24" s="177"/>
      <c r="Q24" s="177"/>
      <c r="R24" s="177"/>
      <c r="S24" s="177"/>
      <c r="T24" s="177"/>
      <c r="U24" s="177"/>
      <c r="V24" s="177"/>
      <c r="W24" s="177"/>
      <c r="X24" s="177"/>
      <c r="Y24" s="177"/>
      <c r="Z24" s="177"/>
    </row>
    <row r="25" spans="1:26" ht="123.75" customHeight="1" x14ac:dyDescent="0.2">
      <c r="A25" s="234"/>
      <c r="B25" s="254"/>
      <c r="C25" s="178">
        <v>9</v>
      </c>
      <c r="D25" s="179" t="s">
        <v>63</v>
      </c>
      <c r="E25" s="180">
        <f>(1.5*15000*250)+(300*9*600)</f>
        <v>7245000</v>
      </c>
      <c r="F25" s="180">
        <f t="shared" si="0"/>
        <v>8621550</v>
      </c>
      <c r="G25" s="248" t="s">
        <v>20</v>
      </c>
      <c r="H25" s="249"/>
      <c r="I25" s="180" t="s">
        <v>117</v>
      </c>
      <c r="J25" s="181" t="s">
        <v>162</v>
      </c>
      <c r="K25" s="182" t="s">
        <v>163</v>
      </c>
      <c r="L25" s="182"/>
      <c r="M25" s="177"/>
      <c r="N25" s="177"/>
      <c r="O25" s="177"/>
      <c r="P25" s="177"/>
      <c r="Q25" s="177"/>
      <c r="R25" s="177"/>
      <c r="S25" s="177"/>
      <c r="T25" s="177"/>
      <c r="U25" s="177"/>
      <c r="V25" s="177"/>
      <c r="W25" s="177"/>
      <c r="X25" s="177"/>
      <c r="Y25" s="177"/>
      <c r="Z25" s="177"/>
    </row>
    <row r="26" spans="1:26" ht="189" customHeight="1" x14ac:dyDescent="0.2">
      <c r="A26" s="191" t="s">
        <v>164</v>
      </c>
      <c r="B26" s="192" t="s">
        <v>165</v>
      </c>
      <c r="C26" s="178">
        <v>1</v>
      </c>
      <c r="D26" s="193" t="s">
        <v>19</v>
      </c>
      <c r="E26" s="128">
        <v>4911063</v>
      </c>
      <c r="F26" s="128">
        <f t="shared" si="0"/>
        <v>5844164.9699999997</v>
      </c>
      <c r="G26" s="282" t="s">
        <v>20</v>
      </c>
      <c r="H26" s="249"/>
      <c r="I26" s="180" t="s">
        <v>117</v>
      </c>
      <c r="J26" s="194" t="s">
        <v>166</v>
      </c>
      <c r="K26" s="184" t="s">
        <v>167</v>
      </c>
      <c r="L26" s="187" t="s">
        <v>168</v>
      </c>
    </row>
    <row r="27" spans="1:26" ht="82.5" customHeight="1" x14ac:dyDescent="0.2">
      <c r="A27" s="243" t="s">
        <v>169</v>
      </c>
      <c r="B27" s="192" t="s">
        <v>170</v>
      </c>
      <c r="C27" s="178">
        <v>1</v>
      </c>
      <c r="D27" s="195" t="s">
        <v>68</v>
      </c>
      <c r="E27" s="180">
        <v>30000000</v>
      </c>
      <c r="F27" s="180">
        <f t="shared" si="0"/>
        <v>35700000</v>
      </c>
      <c r="G27" s="248" t="s">
        <v>16</v>
      </c>
      <c r="H27" s="249"/>
      <c r="I27" s="180" t="s">
        <v>117</v>
      </c>
      <c r="J27" s="181" t="s">
        <v>171</v>
      </c>
      <c r="K27" s="182" t="s">
        <v>157</v>
      </c>
      <c r="L27" s="182"/>
      <c r="M27" s="177"/>
      <c r="N27" s="177"/>
      <c r="O27" s="177"/>
      <c r="P27" s="177"/>
      <c r="Q27" s="177"/>
      <c r="R27" s="177"/>
      <c r="S27" s="177"/>
      <c r="T27" s="177"/>
      <c r="U27" s="177"/>
      <c r="V27" s="177"/>
      <c r="W27" s="177"/>
      <c r="X27" s="177"/>
      <c r="Y27" s="177"/>
      <c r="Z27" s="177"/>
    </row>
    <row r="28" spans="1:26" ht="47.25" customHeight="1" x14ac:dyDescent="0.25">
      <c r="A28" s="236"/>
      <c r="B28" s="252" t="s">
        <v>172</v>
      </c>
      <c r="C28" s="255">
        <v>1</v>
      </c>
      <c r="D28" s="279" t="s">
        <v>173</v>
      </c>
      <c r="E28" s="196">
        <f>0.55*1000000*4.87</f>
        <v>2678500</v>
      </c>
      <c r="F28" s="196">
        <f>0.55*1000000*4.87*1.19</f>
        <v>3187415</v>
      </c>
      <c r="G28" s="251" t="s">
        <v>174</v>
      </c>
      <c r="H28" s="249"/>
      <c r="I28" s="198" t="s">
        <v>175</v>
      </c>
      <c r="J28" s="197" t="s">
        <v>176</v>
      </c>
      <c r="K28" s="184"/>
      <c r="L28" s="188"/>
    </row>
    <row r="29" spans="1:26" ht="42" customHeight="1" x14ac:dyDescent="0.25">
      <c r="A29" s="236"/>
      <c r="B29" s="253"/>
      <c r="C29" s="253"/>
      <c r="D29" s="253"/>
      <c r="E29" s="196"/>
      <c r="F29" s="196"/>
      <c r="G29" s="198" t="s">
        <v>177</v>
      </c>
      <c r="H29" s="198" t="s">
        <v>178</v>
      </c>
      <c r="I29" s="198"/>
      <c r="J29" s="197"/>
      <c r="K29" s="184"/>
      <c r="L29" s="188"/>
    </row>
    <row r="30" spans="1:26" ht="27" customHeight="1" x14ac:dyDescent="0.25">
      <c r="A30" s="236"/>
      <c r="B30" s="253"/>
      <c r="C30" s="254"/>
      <c r="D30" s="254"/>
      <c r="E30" s="196"/>
      <c r="F30" s="196"/>
      <c r="G30" s="198" t="s">
        <v>179</v>
      </c>
      <c r="H30" s="198" t="s">
        <v>180</v>
      </c>
      <c r="I30" s="198" t="s">
        <v>175</v>
      </c>
      <c r="J30" s="197"/>
      <c r="K30" s="184"/>
      <c r="L30" s="188"/>
    </row>
    <row r="31" spans="1:26" ht="26.25" customHeight="1" x14ac:dyDescent="0.25">
      <c r="A31" s="236"/>
      <c r="B31" s="253"/>
      <c r="C31" s="255">
        <v>2</v>
      </c>
      <c r="D31" s="279" t="s">
        <v>100</v>
      </c>
      <c r="E31" s="196">
        <f>3.5*1000000*4.87</f>
        <v>17045000</v>
      </c>
      <c r="F31" s="196">
        <f>3.5*1000000*4.87*1.19</f>
        <v>20283550</v>
      </c>
      <c r="G31" s="251" t="s">
        <v>174</v>
      </c>
      <c r="H31" s="249"/>
      <c r="I31" s="198" t="s">
        <v>175</v>
      </c>
      <c r="J31" s="197" t="s">
        <v>181</v>
      </c>
      <c r="K31" s="184"/>
      <c r="L31" s="188"/>
    </row>
    <row r="32" spans="1:26" ht="23.25" customHeight="1" x14ac:dyDescent="0.25">
      <c r="A32" s="236"/>
      <c r="B32" s="253"/>
      <c r="C32" s="253"/>
      <c r="D32" s="253"/>
      <c r="E32" s="196"/>
      <c r="F32" s="196"/>
      <c r="G32" s="198" t="s">
        <v>177</v>
      </c>
      <c r="H32" s="198" t="s">
        <v>178</v>
      </c>
      <c r="I32" s="198"/>
      <c r="J32" s="197"/>
      <c r="K32" s="184"/>
      <c r="L32" s="188"/>
    </row>
    <row r="33" spans="1:12" ht="30" customHeight="1" x14ac:dyDescent="0.25">
      <c r="A33" s="236"/>
      <c r="B33" s="253"/>
      <c r="C33" s="254"/>
      <c r="D33" s="254"/>
      <c r="E33" s="196"/>
      <c r="F33" s="196"/>
      <c r="G33" s="198" t="s">
        <v>179</v>
      </c>
      <c r="H33" s="198" t="s">
        <v>180</v>
      </c>
      <c r="I33" s="198" t="s">
        <v>175</v>
      </c>
      <c r="J33" s="197"/>
      <c r="K33" s="184"/>
      <c r="L33" s="188"/>
    </row>
    <row r="34" spans="1:12" ht="33.75" customHeight="1" x14ac:dyDescent="0.25">
      <c r="A34" s="236"/>
      <c r="B34" s="254"/>
      <c r="C34" s="199">
        <v>3</v>
      </c>
      <c r="D34" s="200" t="s">
        <v>73</v>
      </c>
      <c r="E34" s="201">
        <v>19600000</v>
      </c>
      <c r="F34" s="201">
        <v>23324000</v>
      </c>
      <c r="G34" s="278" t="s">
        <v>74</v>
      </c>
      <c r="H34" s="249"/>
      <c r="I34" s="202" t="s">
        <v>175</v>
      </c>
      <c r="J34" s="203" t="s">
        <v>182</v>
      </c>
      <c r="K34" s="184"/>
      <c r="L34" s="188"/>
    </row>
    <row r="35" spans="1:12" ht="33.75" customHeight="1" x14ac:dyDescent="0.25">
      <c r="A35" s="236"/>
      <c r="B35" s="252" t="s">
        <v>183</v>
      </c>
      <c r="C35" s="204">
        <v>1</v>
      </c>
      <c r="D35" s="200" t="s">
        <v>84</v>
      </c>
      <c r="E35" s="201">
        <v>44100000</v>
      </c>
      <c r="F35" s="201">
        <v>52479000</v>
      </c>
      <c r="G35" s="277" t="s">
        <v>85</v>
      </c>
      <c r="H35" s="249"/>
      <c r="I35" s="202" t="s">
        <v>175</v>
      </c>
      <c r="J35" s="203" t="s">
        <v>184</v>
      </c>
      <c r="K35" s="184"/>
      <c r="L35" s="188"/>
    </row>
    <row r="36" spans="1:12" ht="33.75" customHeight="1" x14ac:dyDescent="0.25">
      <c r="A36" s="236"/>
      <c r="B36" s="253"/>
      <c r="C36" s="204">
        <v>2</v>
      </c>
      <c r="D36" s="200" t="s">
        <v>86</v>
      </c>
      <c r="E36" s="201">
        <v>29400000.000000004</v>
      </c>
      <c r="F36" s="201">
        <v>34986000</v>
      </c>
      <c r="G36" s="277" t="s">
        <v>85</v>
      </c>
      <c r="H36" s="249"/>
      <c r="I36" s="202" t="s">
        <v>175</v>
      </c>
      <c r="J36" s="203" t="s">
        <v>185</v>
      </c>
      <c r="K36" s="184"/>
      <c r="L36" s="188"/>
    </row>
    <row r="37" spans="1:12" ht="33.75" customHeight="1" x14ac:dyDescent="0.25">
      <c r="A37" s="236"/>
      <c r="B37" s="253"/>
      <c r="C37" s="204">
        <v>3</v>
      </c>
      <c r="D37" s="200" t="s">
        <v>87</v>
      </c>
      <c r="E37" s="201">
        <v>31850000.000000004</v>
      </c>
      <c r="F37" s="201">
        <v>37901500</v>
      </c>
      <c r="G37" s="277" t="s">
        <v>85</v>
      </c>
      <c r="H37" s="249"/>
      <c r="I37" s="202" t="s">
        <v>175</v>
      </c>
      <c r="J37" s="203" t="s">
        <v>186</v>
      </c>
      <c r="K37" s="184"/>
      <c r="L37" s="188"/>
    </row>
    <row r="38" spans="1:12" ht="33.75" customHeight="1" x14ac:dyDescent="0.25">
      <c r="A38" s="236"/>
      <c r="B38" s="253"/>
      <c r="C38" s="204"/>
      <c r="D38" s="202"/>
      <c r="E38" s="201"/>
      <c r="F38" s="201"/>
      <c r="G38" s="277"/>
      <c r="H38" s="249"/>
      <c r="I38" s="202"/>
      <c r="J38" s="203"/>
      <c r="K38" s="184"/>
      <c r="L38" s="188"/>
    </row>
    <row r="39" spans="1:12" ht="33.75" customHeight="1" x14ac:dyDescent="0.25">
      <c r="A39" s="236"/>
      <c r="B39" s="253"/>
      <c r="C39" s="257" t="s">
        <v>187</v>
      </c>
      <c r="D39" s="205" t="s">
        <v>91</v>
      </c>
      <c r="E39" s="201">
        <v>1470000</v>
      </c>
      <c r="F39" s="201">
        <v>1749300</v>
      </c>
      <c r="G39" s="277" t="s">
        <v>85</v>
      </c>
      <c r="H39" s="249"/>
      <c r="I39" s="202" t="s">
        <v>175</v>
      </c>
      <c r="J39" s="203" t="s">
        <v>188</v>
      </c>
      <c r="K39" s="184"/>
      <c r="L39" s="188"/>
    </row>
    <row r="40" spans="1:12" ht="33.75" customHeight="1" x14ac:dyDescent="0.25">
      <c r="A40" s="236"/>
      <c r="B40" s="253"/>
      <c r="C40" s="254"/>
      <c r="D40" s="205" t="s">
        <v>92</v>
      </c>
      <c r="E40" s="201">
        <v>34300000</v>
      </c>
      <c r="F40" s="201">
        <v>40817000</v>
      </c>
      <c r="G40" s="277" t="s">
        <v>85</v>
      </c>
      <c r="H40" s="249"/>
      <c r="I40" s="202" t="s">
        <v>175</v>
      </c>
      <c r="J40" s="203" t="s">
        <v>189</v>
      </c>
      <c r="K40" s="184"/>
      <c r="L40" s="188"/>
    </row>
    <row r="41" spans="1:12" ht="33.75" customHeight="1" x14ac:dyDescent="0.25">
      <c r="A41" s="236"/>
      <c r="B41" s="253"/>
      <c r="C41" s="204">
        <v>7</v>
      </c>
      <c r="D41" s="200" t="s">
        <v>77</v>
      </c>
      <c r="E41" s="201">
        <v>735000</v>
      </c>
      <c r="F41" s="201">
        <v>874650</v>
      </c>
      <c r="G41" s="277" t="s">
        <v>78</v>
      </c>
      <c r="H41" s="249"/>
      <c r="I41" s="202" t="s">
        <v>175</v>
      </c>
      <c r="J41" s="203" t="s">
        <v>190</v>
      </c>
      <c r="K41" s="184"/>
      <c r="L41" s="188"/>
    </row>
    <row r="42" spans="1:12" ht="33.75" customHeight="1" x14ac:dyDescent="0.25">
      <c r="A42" s="236"/>
      <c r="B42" s="253"/>
      <c r="C42" s="204">
        <v>8</v>
      </c>
      <c r="D42" s="200" t="s">
        <v>79</v>
      </c>
      <c r="E42" s="201">
        <v>49000000</v>
      </c>
      <c r="F42" s="201">
        <v>58310000</v>
      </c>
      <c r="G42" s="278" t="s">
        <v>80</v>
      </c>
      <c r="H42" s="249"/>
      <c r="I42" s="202" t="s">
        <v>175</v>
      </c>
      <c r="J42" s="203" t="s">
        <v>191</v>
      </c>
      <c r="K42" s="184"/>
      <c r="L42" s="188"/>
    </row>
    <row r="43" spans="1:12" ht="33.75" customHeight="1" x14ac:dyDescent="0.25">
      <c r="A43" s="236"/>
      <c r="B43" s="253"/>
      <c r="C43" s="204">
        <v>9</v>
      </c>
      <c r="D43" s="200" t="s">
        <v>88</v>
      </c>
      <c r="E43" s="201">
        <v>980000.00000000012</v>
      </c>
      <c r="F43" s="201">
        <v>1166200</v>
      </c>
      <c r="G43" s="277" t="s">
        <v>85</v>
      </c>
      <c r="H43" s="249"/>
      <c r="I43" s="202" t="s">
        <v>175</v>
      </c>
      <c r="J43" s="203" t="s">
        <v>192</v>
      </c>
      <c r="K43" s="184"/>
      <c r="L43" s="188"/>
    </row>
    <row r="44" spans="1:12" ht="33.75" customHeight="1" x14ac:dyDescent="0.25">
      <c r="A44" s="236"/>
      <c r="B44" s="253"/>
      <c r="C44" s="204">
        <v>10</v>
      </c>
      <c r="D44" s="206" t="s">
        <v>93</v>
      </c>
      <c r="E44" s="201">
        <v>1372000</v>
      </c>
      <c r="F44" s="201">
        <v>1632680</v>
      </c>
      <c r="G44" s="277">
        <v>2022</v>
      </c>
      <c r="H44" s="249"/>
      <c r="I44" s="202" t="s">
        <v>175</v>
      </c>
      <c r="J44" s="203" t="s">
        <v>193</v>
      </c>
      <c r="K44" s="184"/>
      <c r="L44" s="188"/>
    </row>
    <row r="45" spans="1:12" ht="33.75" customHeight="1" x14ac:dyDescent="0.25">
      <c r="A45" s="236"/>
      <c r="B45" s="253"/>
      <c r="C45" s="204">
        <v>11</v>
      </c>
      <c r="D45" s="207" t="s">
        <v>194</v>
      </c>
      <c r="E45" s="201">
        <v>490000.00000000006</v>
      </c>
      <c r="F45" s="201">
        <v>583100</v>
      </c>
      <c r="G45" s="277">
        <v>2021</v>
      </c>
      <c r="H45" s="249"/>
      <c r="I45" s="202" t="s">
        <v>175</v>
      </c>
      <c r="J45" s="203" t="s">
        <v>195</v>
      </c>
      <c r="K45" s="184"/>
      <c r="L45" s="188"/>
    </row>
    <row r="46" spans="1:12" ht="33.75" customHeight="1" x14ac:dyDescent="0.25">
      <c r="A46" s="236"/>
      <c r="B46" s="253"/>
      <c r="C46" s="204">
        <v>12</v>
      </c>
      <c r="D46" s="207" t="s">
        <v>59</v>
      </c>
      <c r="E46" s="201">
        <v>9800000</v>
      </c>
      <c r="F46" s="201">
        <v>11662000</v>
      </c>
      <c r="G46" s="277" t="s">
        <v>85</v>
      </c>
      <c r="H46" s="249"/>
      <c r="I46" s="202" t="s">
        <v>175</v>
      </c>
      <c r="J46" s="203" t="s">
        <v>191</v>
      </c>
      <c r="K46" s="184"/>
      <c r="L46" s="188"/>
    </row>
    <row r="47" spans="1:12" ht="33.75" customHeight="1" x14ac:dyDescent="0.25">
      <c r="A47" s="236"/>
      <c r="B47" s="253"/>
      <c r="C47" s="204">
        <v>13</v>
      </c>
      <c r="D47" s="202" t="s">
        <v>196</v>
      </c>
      <c r="E47" s="201">
        <v>0</v>
      </c>
      <c r="F47" s="201">
        <v>0</v>
      </c>
      <c r="G47" s="278" t="s">
        <v>197</v>
      </c>
      <c r="H47" s="249"/>
      <c r="I47" s="202" t="s">
        <v>175</v>
      </c>
      <c r="J47" s="203" t="s">
        <v>198</v>
      </c>
      <c r="K47" s="184"/>
      <c r="L47" s="188"/>
    </row>
    <row r="48" spans="1:12" ht="398.25" customHeight="1" x14ac:dyDescent="0.25">
      <c r="A48" s="244"/>
      <c r="B48" s="256"/>
      <c r="C48" s="208">
        <v>14</v>
      </c>
      <c r="D48" s="209" t="s">
        <v>101</v>
      </c>
      <c r="E48" s="210">
        <v>105350000.00000001</v>
      </c>
      <c r="F48" s="210">
        <v>125366500.00000001</v>
      </c>
      <c r="G48" s="280" t="s">
        <v>102</v>
      </c>
      <c r="H48" s="281"/>
      <c r="I48" s="211" t="s">
        <v>175</v>
      </c>
      <c r="J48" s="212" t="s">
        <v>199</v>
      </c>
      <c r="K48" s="184"/>
      <c r="L48" s="188"/>
    </row>
    <row r="49" spans="1:26" ht="206.25" customHeight="1" x14ac:dyDescent="0.2">
      <c r="A49" s="213" t="s">
        <v>200</v>
      </c>
      <c r="B49" s="192" t="s">
        <v>201</v>
      </c>
      <c r="C49" s="178">
        <v>1</v>
      </c>
      <c r="D49" s="179" t="s">
        <v>64</v>
      </c>
      <c r="E49" s="180">
        <f>7*10000*4.88</f>
        <v>341600</v>
      </c>
      <c r="F49" s="180">
        <f t="shared" ref="F49:F53" si="1">E49*1.19</f>
        <v>406504</v>
      </c>
      <c r="G49" s="272" t="s">
        <v>20</v>
      </c>
      <c r="H49" s="273"/>
      <c r="I49" s="180" t="s">
        <v>117</v>
      </c>
      <c r="J49" s="181" t="s">
        <v>202</v>
      </c>
      <c r="K49" s="182" t="s">
        <v>159</v>
      </c>
      <c r="L49" s="182"/>
      <c r="M49" s="177"/>
      <c r="N49" s="177"/>
      <c r="O49" s="177"/>
      <c r="P49" s="177"/>
      <c r="Q49" s="177"/>
      <c r="R49" s="177"/>
      <c r="S49" s="177"/>
      <c r="T49" s="177"/>
      <c r="U49" s="177"/>
      <c r="V49" s="177"/>
      <c r="W49" s="177"/>
      <c r="X49" s="177"/>
      <c r="Y49" s="177"/>
      <c r="Z49" s="177"/>
    </row>
    <row r="50" spans="1:26" ht="94.5" customHeight="1" x14ac:dyDescent="0.2">
      <c r="A50" s="245" t="s">
        <v>203</v>
      </c>
      <c r="B50" s="192" t="s">
        <v>204</v>
      </c>
      <c r="C50" s="178">
        <v>1</v>
      </c>
      <c r="D50" s="193" t="s">
        <v>89</v>
      </c>
      <c r="E50" s="180">
        <v>18000000</v>
      </c>
      <c r="F50" s="180">
        <f t="shared" si="1"/>
        <v>21420000</v>
      </c>
      <c r="G50" s="248" t="s">
        <v>20</v>
      </c>
      <c r="H50" s="249"/>
      <c r="I50" s="180" t="s">
        <v>117</v>
      </c>
      <c r="J50" s="181" t="s">
        <v>205</v>
      </c>
      <c r="K50" s="182" t="s">
        <v>206</v>
      </c>
      <c r="L50" s="182"/>
      <c r="M50" s="177"/>
      <c r="N50" s="177"/>
      <c r="O50" s="177"/>
      <c r="P50" s="177"/>
      <c r="Q50" s="177"/>
      <c r="R50" s="177"/>
      <c r="S50" s="177"/>
      <c r="T50" s="177"/>
      <c r="U50" s="177"/>
      <c r="V50" s="177"/>
      <c r="W50" s="177"/>
      <c r="X50" s="177"/>
      <c r="Y50" s="177"/>
      <c r="Z50" s="177"/>
    </row>
    <row r="51" spans="1:26" ht="89.25" customHeight="1" x14ac:dyDescent="0.2">
      <c r="A51" s="234"/>
      <c r="B51" s="192" t="s">
        <v>207</v>
      </c>
      <c r="C51" s="178">
        <v>2</v>
      </c>
      <c r="D51" s="195" t="s">
        <v>67</v>
      </c>
      <c r="E51" s="180">
        <v>31660630</v>
      </c>
      <c r="F51" s="180">
        <f t="shared" si="1"/>
        <v>37676149.699999996</v>
      </c>
      <c r="G51" s="248" t="s">
        <v>20</v>
      </c>
      <c r="H51" s="249"/>
      <c r="I51" s="180" t="s">
        <v>117</v>
      </c>
      <c r="J51" s="181" t="s">
        <v>208</v>
      </c>
      <c r="K51" s="182" t="s">
        <v>209</v>
      </c>
      <c r="L51" s="182" t="s">
        <v>210</v>
      </c>
      <c r="M51" s="177"/>
      <c r="N51" s="177"/>
      <c r="O51" s="177"/>
      <c r="P51" s="177"/>
      <c r="Q51" s="177"/>
      <c r="R51" s="177"/>
      <c r="S51" s="177"/>
      <c r="T51" s="177"/>
      <c r="U51" s="177"/>
      <c r="V51" s="177"/>
      <c r="W51" s="177"/>
      <c r="X51" s="177"/>
      <c r="Y51" s="177"/>
      <c r="Z51" s="177"/>
    </row>
    <row r="52" spans="1:26" ht="93.75" customHeight="1" x14ac:dyDescent="0.2">
      <c r="A52" s="246"/>
      <c r="B52" s="192" t="s">
        <v>211</v>
      </c>
      <c r="C52" s="178">
        <v>1</v>
      </c>
      <c r="D52" s="214" t="s">
        <v>17</v>
      </c>
      <c r="E52" s="180">
        <v>88603200</v>
      </c>
      <c r="F52" s="180">
        <f t="shared" si="1"/>
        <v>105437808</v>
      </c>
      <c r="G52" s="250" t="s">
        <v>18</v>
      </c>
      <c r="H52" s="249"/>
      <c r="I52" s="215" t="s">
        <v>212</v>
      </c>
      <c r="J52" s="216" t="s">
        <v>213</v>
      </c>
      <c r="K52" s="182"/>
      <c r="L52" s="182"/>
      <c r="M52" s="177"/>
      <c r="N52" s="177"/>
      <c r="O52" s="177"/>
      <c r="P52" s="177"/>
      <c r="Q52" s="177"/>
      <c r="R52" s="177"/>
      <c r="S52" s="177"/>
      <c r="T52" s="177"/>
      <c r="U52" s="177"/>
      <c r="V52" s="177"/>
      <c r="W52" s="177"/>
      <c r="X52" s="177"/>
      <c r="Y52" s="177"/>
      <c r="Z52" s="177"/>
    </row>
    <row r="53" spans="1:26" ht="105.75" customHeight="1" x14ac:dyDescent="0.2">
      <c r="A53" s="234"/>
      <c r="B53" s="192" t="s">
        <v>211</v>
      </c>
      <c r="C53" s="178">
        <v>2</v>
      </c>
      <c r="D53" s="214" t="s">
        <v>108</v>
      </c>
      <c r="E53" s="180">
        <v>12837510</v>
      </c>
      <c r="F53" s="180">
        <f t="shared" si="1"/>
        <v>15276636.899999999</v>
      </c>
      <c r="G53" s="250" t="s">
        <v>18</v>
      </c>
      <c r="H53" s="249"/>
      <c r="I53" s="215" t="s">
        <v>212</v>
      </c>
      <c r="J53" s="216" t="s">
        <v>214</v>
      </c>
      <c r="K53" s="182"/>
      <c r="L53" s="182"/>
      <c r="M53" s="177"/>
      <c r="N53" s="177"/>
      <c r="O53" s="177"/>
      <c r="P53" s="177"/>
      <c r="Q53" s="177"/>
      <c r="R53" s="177"/>
      <c r="S53" s="177"/>
      <c r="T53" s="177"/>
      <c r="U53" s="177"/>
      <c r="V53" s="177"/>
      <c r="W53" s="177"/>
      <c r="X53" s="177"/>
      <c r="Y53" s="177"/>
      <c r="Z53" s="177"/>
    </row>
    <row r="54" spans="1:26" ht="76.5" customHeight="1" x14ac:dyDescent="0.2">
      <c r="A54" s="247" t="s">
        <v>215</v>
      </c>
      <c r="B54" s="252" t="s">
        <v>216</v>
      </c>
      <c r="C54" s="255">
        <v>1</v>
      </c>
      <c r="D54" s="276" t="s">
        <v>103</v>
      </c>
      <c r="E54" s="275">
        <f>70000000*4.87</f>
        <v>340900000</v>
      </c>
      <c r="F54" s="275">
        <f>70000000*4.87*1.19</f>
        <v>405671000</v>
      </c>
      <c r="G54" s="251" t="s">
        <v>217</v>
      </c>
      <c r="H54" s="249"/>
      <c r="I54" s="198" t="s">
        <v>218</v>
      </c>
      <c r="J54" s="261" t="s">
        <v>219</v>
      </c>
      <c r="K54" s="264"/>
      <c r="L54" s="265"/>
    </row>
    <row r="55" spans="1:26" ht="15.75" customHeight="1" x14ac:dyDescent="0.2">
      <c r="A55" s="236"/>
      <c r="B55" s="253"/>
      <c r="C55" s="253"/>
      <c r="D55" s="253"/>
      <c r="E55" s="253"/>
      <c r="F55" s="253"/>
      <c r="G55" s="198" t="s">
        <v>220</v>
      </c>
      <c r="H55" s="198" t="s">
        <v>221</v>
      </c>
      <c r="I55" s="198"/>
      <c r="J55" s="262"/>
      <c r="K55" s="253"/>
      <c r="L55" s="253"/>
    </row>
    <row r="56" spans="1:26" ht="34.5" customHeight="1" x14ac:dyDescent="0.2">
      <c r="A56" s="236"/>
      <c r="B56" s="253"/>
      <c r="C56" s="253"/>
      <c r="D56" s="253"/>
      <c r="E56" s="253"/>
      <c r="F56" s="253"/>
      <c r="G56" s="198" t="s">
        <v>222</v>
      </c>
      <c r="H56" s="198" t="s">
        <v>221</v>
      </c>
      <c r="I56" s="198" t="s">
        <v>223</v>
      </c>
      <c r="J56" s="262"/>
      <c r="K56" s="253"/>
      <c r="L56" s="253"/>
    </row>
    <row r="57" spans="1:26" ht="39.75" customHeight="1" x14ac:dyDescent="0.2">
      <c r="A57" s="236"/>
      <c r="B57" s="253"/>
      <c r="C57" s="253"/>
      <c r="D57" s="253"/>
      <c r="E57" s="253"/>
      <c r="F57" s="253"/>
      <c r="G57" s="198" t="s">
        <v>224</v>
      </c>
      <c r="H57" s="198" t="s">
        <v>221</v>
      </c>
      <c r="I57" s="198" t="s">
        <v>225</v>
      </c>
      <c r="J57" s="262"/>
      <c r="K57" s="253"/>
      <c r="L57" s="253"/>
    </row>
    <row r="58" spans="1:26" ht="51.75" customHeight="1" x14ac:dyDescent="0.2">
      <c r="A58" s="236"/>
      <c r="B58" s="253"/>
      <c r="C58" s="253"/>
      <c r="D58" s="253"/>
      <c r="E58" s="253"/>
      <c r="F58" s="253"/>
      <c r="G58" s="198" t="s">
        <v>226</v>
      </c>
      <c r="H58" s="198" t="s">
        <v>221</v>
      </c>
      <c r="I58" s="198" t="s">
        <v>225</v>
      </c>
      <c r="J58" s="262"/>
      <c r="K58" s="253"/>
      <c r="L58" s="253"/>
    </row>
    <row r="59" spans="1:26" ht="30.75" customHeight="1" x14ac:dyDescent="0.2">
      <c r="A59" s="236"/>
      <c r="B59" s="253"/>
      <c r="C59" s="253"/>
      <c r="D59" s="253"/>
      <c r="E59" s="253"/>
      <c r="F59" s="253"/>
      <c r="G59" s="251" t="s">
        <v>227</v>
      </c>
      <c r="H59" s="249"/>
      <c r="I59" s="198" t="s">
        <v>228</v>
      </c>
      <c r="J59" s="262"/>
      <c r="K59" s="253"/>
      <c r="L59" s="253"/>
    </row>
    <row r="60" spans="1:26" ht="15.75" customHeight="1" x14ac:dyDescent="0.2">
      <c r="A60" s="236"/>
      <c r="B60" s="253"/>
      <c r="C60" s="253"/>
      <c r="D60" s="253"/>
      <c r="E60" s="253"/>
      <c r="F60" s="253"/>
      <c r="G60" s="198" t="s">
        <v>229</v>
      </c>
      <c r="H60" s="198" t="s">
        <v>221</v>
      </c>
      <c r="I60" s="198"/>
      <c r="J60" s="262"/>
      <c r="K60" s="253"/>
      <c r="L60" s="253"/>
    </row>
    <row r="61" spans="1:26" ht="15.75" customHeight="1" x14ac:dyDescent="0.2">
      <c r="A61" s="236"/>
      <c r="B61" s="253"/>
      <c r="C61" s="253"/>
      <c r="D61" s="253"/>
      <c r="E61" s="253"/>
      <c r="F61" s="253"/>
      <c r="G61" s="198" t="s">
        <v>230</v>
      </c>
      <c r="H61" s="198" t="s">
        <v>231</v>
      </c>
      <c r="I61" s="198" t="s">
        <v>223</v>
      </c>
      <c r="J61" s="262"/>
      <c r="K61" s="253"/>
      <c r="L61" s="253"/>
    </row>
    <row r="62" spans="1:26" ht="15.75" customHeight="1" x14ac:dyDescent="0.2">
      <c r="A62" s="236"/>
      <c r="B62" s="253"/>
      <c r="C62" s="253"/>
      <c r="D62" s="253"/>
      <c r="E62" s="253"/>
      <c r="F62" s="253"/>
      <c r="G62" s="198" t="s">
        <v>174</v>
      </c>
      <c r="H62" s="198"/>
      <c r="I62" s="198" t="s">
        <v>175</v>
      </c>
      <c r="J62" s="262"/>
      <c r="K62" s="253"/>
      <c r="L62" s="253"/>
    </row>
    <row r="63" spans="1:26" ht="129" customHeight="1" x14ac:dyDescent="0.2">
      <c r="A63" s="236"/>
      <c r="B63" s="253"/>
      <c r="C63" s="253"/>
      <c r="D63" s="253"/>
      <c r="E63" s="253"/>
      <c r="F63" s="253"/>
      <c r="G63" s="198" t="s">
        <v>232</v>
      </c>
      <c r="H63" s="198" t="s">
        <v>233</v>
      </c>
      <c r="I63" s="198"/>
      <c r="J63" s="262"/>
      <c r="K63" s="253"/>
      <c r="L63" s="253"/>
    </row>
    <row r="64" spans="1:26" ht="41.25" customHeight="1" x14ac:dyDescent="0.2">
      <c r="A64" s="236"/>
      <c r="B64" s="253"/>
      <c r="C64" s="253"/>
      <c r="D64" s="253"/>
      <c r="E64" s="253"/>
      <c r="F64" s="253"/>
      <c r="G64" s="198" t="s">
        <v>234</v>
      </c>
      <c r="H64" s="198" t="s">
        <v>235</v>
      </c>
      <c r="I64" s="198" t="s">
        <v>236</v>
      </c>
      <c r="J64" s="262"/>
      <c r="K64" s="253"/>
      <c r="L64" s="253"/>
    </row>
    <row r="65" spans="1:12" ht="15.75" customHeight="1" x14ac:dyDescent="0.2">
      <c r="A65" s="234"/>
      <c r="B65" s="254"/>
      <c r="C65" s="254"/>
      <c r="D65" s="254"/>
      <c r="E65" s="254"/>
      <c r="F65" s="254"/>
      <c r="G65" s="198" t="s">
        <v>237</v>
      </c>
      <c r="H65" s="198" t="s">
        <v>238</v>
      </c>
      <c r="I65" s="198" t="s">
        <v>236</v>
      </c>
      <c r="J65" s="263"/>
      <c r="K65" s="254"/>
      <c r="L65" s="254"/>
    </row>
    <row r="66" spans="1:12" ht="15.75" customHeight="1" x14ac:dyDescent="0.25">
      <c r="C66" s="162"/>
      <c r="K66" s="163"/>
      <c r="L66" s="217"/>
    </row>
    <row r="67" spans="1:12" ht="15.75" customHeight="1" x14ac:dyDescent="0.2">
      <c r="C67" s="162"/>
      <c r="K67" s="163"/>
    </row>
    <row r="68" spans="1:12" ht="15.75" customHeight="1" x14ac:dyDescent="0.2">
      <c r="B68" s="218" t="s">
        <v>239</v>
      </c>
      <c r="C68" s="219"/>
      <c r="D68" s="220"/>
      <c r="E68" s="221" t="s">
        <v>240</v>
      </c>
      <c r="F68" s="222" t="s">
        <v>241</v>
      </c>
      <c r="K68" s="163"/>
    </row>
    <row r="69" spans="1:12" ht="15.75" customHeight="1" x14ac:dyDescent="0.2">
      <c r="B69" s="223"/>
      <c r="C69" s="224"/>
      <c r="D69" s="225" t="s">
        <v>242</v>
      </c>
      <c r="E69" s="226">
        <f t="shared" ref="E69:F69" si="2">SUM(E6:E68)</f>
        <v>3228815882.1929002</v>
      </c>
      <c r="F69" s="226">
        <f t="shared" si="2"/>
        <v>3842290899.8095508</v>
      </c>
      <c r="K69" s="163"/>
    </row>
    <row r="70" spans="1:12" ht="15.75" customHeight="1" x14ac:dyDescent="0.2">
      <c r="B70" s="227"/>
      <c r="C70" s="228"/>
      <c r="D70" s="229" t="s">
        <v>243</v>
      </c>
      <c r="E70" s="230">
        <f t="shared" ref="E70:F70" si="3">E69/4.87</f>
        <v>663001207.84248459</v>
      </c>
      <c r="F70" s="231">
        <f t="shared" si="3"/>
        <v>788971437.33255661</v>
      </c>
      <c r="K70" s="163"/>
    </row>
    <row r="71" spans="1:12" ht="15.75" customHeight="1" x14ac:dyDescent="0.2">
      <c r="C71" s="162"/>
      <c r="K71" s="163"/>
    </row>
    <row r="72" spans="1:12" ht="15.75" customHeight="1" x14ac:dyDescent="0.2">
      <c r="C72" s="162"/>
      <c r="K72" s="163"/>
    </row>
    <row r="73" spans="1:12" ht="15.75" customHeight="1" x14ac:dyDescent="0.2">
      <c r="C73" s="162"/>
      <c r="K73" s="163"/>
    </row>
    <row r="74" spans="1:12" ht="15.75" customHeight="1" x14ac:dyDescent="0.2">
      <c r="C74" s="162"/>
      <c r="K74" s="163"/>
    </row>
    <row r="75" spans="1:12" ht="15.75" customHeight="1" x14ac:dyDescent="0.2">
      <c r="C75" s="162"/>
      <c r="K75" s="163"/>
    </row>
    <row r="76" spans="1:12" ht="15.75" customHeight="1" x14ac:dyDescent="0.25">
      <c r="C76" s="162"/>
      <c r="E76" s="232"/>
      <c r="K76" s="163"/>
    </row>
    <row r="77" spans="1:12" ht="15.75" customHeight="1" x14ac:dyDescent="0.25">
      <c r="C77" s="162"/>
      <c r="E77" s="232"/>
      <c r="K77" s="163"/>
    </row>
    <row r="78" spans="1:12" ht="15.75" customHeight="1" x14ac:dyDescent="0.2">
      <c r="C78" s="162"/>
      <c r="K78" s="163"/>
    </row>
    <row r="79" spans="1:12" ht="15.75" customHeight="1" x14ac:dyDescent="0.2">
      <c r="C79" s="162"/>
      <c r="K79" s="163"/>
    </row>
    <row r="80" spans="1:12" ht="15.75" customHeight="1" x14ac:dyDescent="0.2">
      <c r="C80" s="162"/>
      <c r="K80" s="163"/>
    </row>
    <row r="81" spans="3:11" ht="15.75" customHeight="1" x14ac:dyDescent="0.2">
      <c r="C81" s="162"/>
      <c r="K81" s="163"/>
    </row>
    <row r="82" spans="3:11" ht="15.75" customHeight="1" x14ac:dyDescent="0.2">
      <c r="C82" s="162"/>
      <c r="K82" s="163"/>
    </row>
    <row r="83" spans="3:11" ht="15.75" customHeight="1" x14ac:dyDescent="0.2">
      <c r="C83" s="162"/>
      <c r="K83" s="163"/>
    </row>
    <row r="84" spans="3:11" ht="15.75" customHeight="1" x14ac:dyDescent="0.2">
      <c r="C84" s="162"/>
      <c r="K84" s="163"/>
    </row>
    <row r="85" spans="3:11" ht="15.75" customHeight="1" x14ac:dyDescent="0.2">
      <c r="C85" s="162"/>
      <c r="K85" s="163"/>
    </row>
    <row r="86" spans="3:11" ht="15.75" customHeight="1" x14ac:dyDescent="0.2">
      <c r="C86" s="162"/>
      <c r="K86" s="163"/>
    </row>
    <row r="87" spans="3:11" ht="15.75" customHeight="1" x14ac:dyDescent="0.2">
      <c r="C87" s="162"/>
      <c r="K87" s="163"/>
    </row>
    <row r="88" spans="3:11" ht="15.75" customHeight="1" x14ac:dyDescent="0.2">
      <c r="C88" s="162"/>
      <c r="K88" s="163"/>
    </row>
    <row r="89" spans="3:11" ht="15.75" customHeight="1" x14ac:dyDescent="0.2">
      <c r="C89" s="162"/>
      <c r="K89" s="163"/>
    </row>
    <row r="90" spans="3:11" ht="15.75" customHeight="1" x14ac:dyDescent="0.2">
      <c r="C90" s="162"/>
      <c r="K90" s="163"/>
    </row>
    <row r="91" spans="3:11" ht="15.75" customHeight="1" x14ac:dyDescent="0.2">
      <c r="C91" s="162"/>
      <c r="K91" s="163"/>
    </row>
    <row r="92" spans="3:11" ht="15.75" customHeight="1" x14ac:dyDescent="0.2">
      <c r="C92" s="162"/>
      <c r="K92" s="163"/>
    </row>
    <row r="93" spans="3:11" ht="15.75" customHeight="1" x14ac:dyDescent="0.2">
      <c r="C93" s="162"/>
      <c r="K93" s="163"/>
    </row>
    <row r="94" spans="3:11" ht="15.75" customHeight="1" x14ac:dyDescent="0.2">
      <c r="C94" s="162"/>
      <c r="K94" s="163"/>
    </row>
    <row r="95" spans="3:11" ht="15.75" customHeight="1" x14ac:dyDescent="0.2">
      <c r="C95" s="162"/>
      <c r="K95" s="163"/>
    </row>
    <row r="96" spans="3:11" ht="15.75" customHeight="1" x14ac:dyDescent="0.2">
      <c r="C96" s="162"/>
      <c r="K96" s="163"/>
    </row>
    <row r="97" spans="3:11" ht="15.75" customHeight="1" x14ac:dyDescent="0.2">
      <c r="C97" s="162"/>
      <c r="K97" s="163"/>
    </row>
    <row r="98" spans="3:11" ht="15.75" customHeight="1" x14ac:dyDescent="0.2">
      <c r="C98" s="162"/>
      <c r="K98" s="163"/>
    </row>
    <row r="99" spans="3:11" ht="15.75" customHeight="1" x14ac:dyDescent="0.2">
      <c r="C99" s="162"/>
      <c r="K99" s="163"/>
    </row>
    <row r="100" spans="3:11" ht="15.75" customHeight="1" x14ac:dyDescent="0.2">
      <c r="C100" s="162"/>
      <c r="K100" s="163"/>
    </row>
    <row r="101" spans="3:11" ht="15.75" customHeight="1" x14ac:dyDescent="0.2">
      <c r="C101" s="162"/>
      <c r="K101" s="163"/>
    </row>
    <row r="102" spans="3:11" ht="15.75" customHeight="1" x14ac:dyDescent="0.2">
      <c r="C102" s="162"/>
      <c r="K102" s="163"/>
    </row>
    <row r="103" spans="3:11" ht="15.75" customHeight="1" x14ac:dyDescent="0.2">
      <c r="C103" s="162"/>
      <c r="K103" s="163"/>
    </row>
    <row r="104" spans="3:11" ht="15.75" customHeight="1" x14ac:dyDescent="0.2">
      <c r="C104" s="162"/>
      <c r="K104" s="163"/>
    </row>
    <row r="105" spans="3:11" ht="15.75" customHeight="1" x14ac:dyDescent="0.2">
      <c r="C105" s="162"/>
      <c r="K105" s="163"/>
    </row>
    <row r="106" spans="3:11" ht="15.75" customHeight="1" x14ac:dyDescent="0.2">
      <c r="C106" s="162"/>
      <c r="K106" s="163"/>
    </row>
    <row r="107" spans="3:11" ht="15.75" customHeight="1" x14ac:dyDescent="0.2">
      <c r="C107" s="162"/>
      <c r="K107" s="163"/>
    </row>
    <row r="108" spans="3:11" ht="15.75" customHeight="1" x14ac:dyDescent="0.2">
      <c r="C108" s="162"/>
      <c r="K108" s="163"/>
    </row>
    <row r="109" spans="3:11" ht="15.75" customHeight="1" x14ac:dyDescent="0.2">
      <c r="C109" s="162"/>
      <c r="K109" s="163"/>
    </row>
    <row r="110" spans="3:11" ht="15.75" customHeight="1" x14ac:dyDescent="0.2">
      <c r="C110" s="162"/>
      <c r="K110" s="163"/>
    </row>
    <row r="111" spans="3:11" ht="15.75" customHeight="1" x14ac:dyDescent="0.2">
      <c r="C111" s="162"/>
      <c r="K111" s="163"/>
    </row>
    <row r="112" spans="3:11" ht="15.75" customHeight="1" x14ac:dyDescent="0.2">
      <c r="C112" s="162"/>
      <c r="K112" s="163"/>
    </row>
    <row r="113" spans="3:11" ht="15.75" customHeight="1" x14ac:dyDescent="0.2">
      <c r="C113" s="162"/>
      <c r="K113" s="163"/>
    </row>
    <row r="114" spans="3:11" ht="15.75" customHeight="1" x14ac:dyDescent="0.2">
      <c r="C114" s="162"/>
      <c r="K114" s="163"/>
    </row>
    <row r="115" spans="3:11" ht="15.75" customHeight="1" x14ac:dyDescent="0.2">
      <c r="C115" s="162"/>
      <c r="K115" s="163"/>
    </row>
    <row r="116" spans="3:11" ht="15.75" customHeight="1" x14ac:dyDescent="0.2">
      <c r="C116" s="162"/>
      <c r="K116" s="163"/>
    </row>
    <row r="117" spans="3:11" ht="15.75" customHeight="1" x14ac:dyDescent="0.2">
      <c r="C117" s="162"/>
      <c r="K117" s="163"/>
    </row>
    <row r="118" spans="3:11" ht="15.75" customHeight="1" x14ac:dyDescent="0.2">
      <c r="C118" s="162"/>
      <c r="K118" s="163"/>
    </row>
    <row r="119" spans="3:11" ht="15.75" customHeight="1" x14ac:dyDescent="0.2">
      <c r="C119" s="162"/>
      <c r="K119" s="163"/>
    </row>
    <row r="120" spans="3:11" ht="15.75" customHeight="1" x14ac:dyDescent="0.2">
      <c r="C120" s="162"/>
      <c r="K120" s="163"/>
    </row>
    <row r="121" spans="3:11" ht="15.75" customHeight="1" x14ac:dyDescent="0.2">
      <c r="C121" s="162"/>
      <c r="K121" s="163"/>
    </row>
    <row r="122" spans="3:11" ht="15.75" customHeight="1" x14ac:dyDescent="0.2">
      <c r="C122" s="162"/>
      <c r="K122" s="163"/>
    </row>
    <row r="123" spans="3:11" ht="15.75" customHeight="1" x14ac:dyDescent="0.2">
      <c r="C123" s="162"/>
      <c r="K123" s="163"/>
    </row>
    <row r="124" spans="3:11" ht="15.75" customHeight="1" x14ac:dyDescent="0.2">
      <c r="C124" s="162"/>
      <c r="K124" s="163"/>
    </row>
    <row r="125" spans="3:11" ht="15.75" customHeight="1" x14ac:dyDescent="0.2">
      <c r="C125" s="162"/>
      <c r="K125" s="163"/>
    </row>
    <row r="126" spans="3:11" ht="15.75" customHeight="1" x14ac:dyDescent="0.2">
      <c r="C126" s="162"/>
      <c r="K126" s="163"/>
    </row>
    <row r="127" spans="3:11" ht="15.75" customHeight="1" x14ac:dyDescent="0.2">
      <c r="C127" s="162"/>
      <c r="K127" s="163"/>
    </row>
    <row r="128" spans="3:11" ht="15.75" customHeight="1" x14ac:dyDescent="0.2">
      <c r="C128" s="162"/>
      <c r="K128" s="163"/>
    </row>
    <row r="129" spans="3:11" ht="15.75" customHeight="1" x14ac:dyDescent="0.2">
      <c r="C129" s="162"/>
      <c r="K129" s="163"/>
    </row>
    <row r="130" spans="3:11" ht="15.75" customHeight="1" x14ac:dyDescent="0.2">
      <c r="C130" s="162"/>
      <c r="K130" s="163"/>
    </row>
    <row r="131" spans="3:11" ht="15.75" customHeight="1" x14ac:dyDescent="0.2">
      <c r="C131" s="162"/>
      <c r="K131" s="163"/>
    </row>
    <row r="132" spans="3:11" ht="15.75" customHeight="1" x14ac:dyDescent="0.2">
      <c r="C132" s="162"/>
      <c r="K132" s="163"/>
    </row>
    <row r="133" spans="3:11" ht="15.75" customHeight="1" x14ac:dyDescent="0.2">
      <c r="C133" s="162"/>
      <c r="K133" s="163"/>
    </row>
    <row r="134" spans="3:11" ht="15.75" customHeight="1" x14ac:dyDescent="0.2">
      <c r="C134" s="162"/>
      <c r="K134" s="163"/>
    </row>
    <row r="135" spans="3:11" ht="15.75" customHeight="1" x14ac:dyDescent="0.2">
      <c r="C135" s="162"/>
      <c r="K135" s="163"/>
    </row>
    <row r="136" spans="3:11" ht="15.75" customHeight="1" x14ac:dyDescent="0.2">
      <c r="C136" s="162"/>
      <c r="K136" s="163"/>
    </row>
    <row r="137" spans="3:11" ht="15.75" customHeight="1" x14ac:dyDescent="0.2">
      <c r="C137" s="162"/>
      <c r="K137" s="163"/>
    </row>
    <row r="138" spans="3:11" ht="15.75" customHeight="1" x14ac:dyDescent="0.2">
      <c r="C138" s="162"/>
      <c r="K138" s="163"/>
    </row>
    <row r="139" spans="3:11" ht="15.75" customHeight="1" x14ac:dyDescent="0.2">
      <c r="C139" s="162"/>
      <c r="K139" s="163"/>
    </row>
    <row r="140" spans="3:11" ht="15.75" customHeight="1" x14ac:dyDescent="0.2">
      <c r="C140" s="162"/>
      <c r="K140" s="163"/>
    </row>
    <row r="141" spans="3:11" ht="15.75" customHeight="1" x14ac:dyDescent="0.2">
      <c r="C141" s="162"/>
      <c r="K141" s="163"/>
    </row>
    <row r="142" spans="3:11" ht="15.75" customHeight="1" x14ac:dyDescent="0.2">
      <c r="C142" s="162"/>
      <c r="K142" s="163"/>
    </row>
    <row r="143" spans="3:11" ht="15.75" customHeight="1" x14ac:dyDescent="0.2">
      <c r="C143" s="162"/>
      <c r="K143" s="163"/>
    </row>
    <row r="144" spans="3:11" ht="15.75" customHeight="1" x14ac:dyDescent="0.2">
      <c r="C144" s="162"/>
      <c r="K144" s="163"/>
    </row>
    <row r="145" spans="3:11" ht="15.75" customHeight="1" x14ac:dyDescent="0.2">
      <c r="C145" s="162"/>
      <c r="K145" s="163"/>
    </row>
    <row r="146" spans="3:11" ht="15.75" customHeight="1" x14ac:dyDescent="0.2">
      <c r="C146" s="162"/>
      <c r="K146" s="163"/>
    </row>
    <row r="147" spans="3:11" ht="15.75" customHeight="1" x14ac:dyDescent="0.2">
      <c r="C147" s="162"/>
      <c r="K147" s="163"/>
    </row>
    <row r="148" spans="3:11" ht="15.75" customHeight="1" x14ac:dyDescent="0.2">
      <c r="C148" s="162"/>
      <c r="K148" s="163"/>
    </row>
    <row r="149" spans="3:11" ht="15.75" customHeight="1" x14ac:dyDescent="0.2">
      <c r="C149" s="162"/>
      <c r="K149" s="163"/>
    </row>
    <row r="150" spans="3:11" ht="15.75" customHeight="1" x14ac:dyDescent="0.2">
      <c r="C150" s="162"/>
      <c r="K150" s="163"/>
    </row>
    <row r="151" spans="3:11" ht="15.75" customHeight="1" x14ac:dyDescent="0.2">
      <c r="C151" s="162"/>
      <c r="K151" s="163"/>
    </row>
    <row r="152" spans="3:11" ht="15.75" customHeight="1" x14ac:dyDescent="0.2">
      <c r="C152" s="162"/>
      <c r="K152" s="163"/>
    </row>
    <row r="153" spans="3:11" ht="15.75" customHeight="1" x14ac:dyDescent="0.2">
      <c r="C153" s="162"/>
      <c r="K153" s="163"/>
    </row>
    <row r="154" spans="3:11" ht="15.75" customHeight="1" x14ac:dyDescent="0.2">
      <c r="C154" s="162"/>
      <c r="K154" s="163"/>
    </row>
    <row r="155" spans="3:11" ht="15.75" customHeight="1" x14ac:dyDescent="0.2">
      <c r="C155" s="162"/>
      <c r="K155" s="163"/>
    </row>
    <row r="156" spans="3:11" ht="15.75" customHeight="1" x14ac:dyDescent="0.2">
      <c r="C156" s="162"/>
      <c r="K156" s="163"/>
    </row>
    <row r="157" spans="3:11" ht="15.75" customHeight="1" x14ac:dyDescent="0.2">
      <c r="C157" s="162"/>
      <c r="K157" s="163"/>
    </row>
    <row r="158" spans="3:11" ht="15.75" customHeight="1" x14ac:dyDescent="0.2">
      <c r="C158" s="162"/>
      <c r="K158" s="163"/>
    </row>
    <row r="159" spans="3:11" ht="15.75" customHeight="1" x14ac:dyDescent="0.2">
      <c r="C159" s="162"/>
      <c r="K159" s="163"/>
    </row>
    <row r="160" spans="3:11" ht="15.75" customHeight="1" x14ac:dyDescent="0.2">
      <c r="C160" s="162"/>
      <c r="K160" s="163"/>
    </row>
    <row r="161" spans="3:11" ht="15.75" customHeight="1" x14ac:dyDescent="0.2">
      <c r="C161" s="162"/>
      <c r="K161" s="163"/>
    </row>
    <row r="162" spans="3:11" ht="15.75" customHeight="1" x14ac:dyDescent="0.2">
      <c r="C162" s="162"/>
      <c r="K162" s="163"/>
    </row>
    <row r="163" spans="3:11" ht="15.75" customHeight="1" x14ac:dyDescent="0.2">
      <c r="C163" s="162"/>
      <c r="K163" s="163"/>
    </row>
    <row r="164" spans="3:11" ht="15.75" customHeight="1" x14ac:dyDescent="0.2">
      <c r="C164" s="162"/>
      <c r="K164" s="163"/>
    </row>
    <row r="165" spans="3:11" ht="15.75" customHeight="1" x14ac:dyDescent="0.2">
      <c r="C165" s="162"/>
      <c r="K165" s="163"/>
    </row>
    <row r="166" spans="3:11" ht="15.75" customHeight="1" x14ac:dyDescent="0.2">
      <c r="C166" s="162"/>
      <c r="K166" s="163"/>
    </row>
    <row r="167" spans="3:11" ht="15.75" customHeight="1" x14ac:dyDescent="0.2">
      <c r="C167" s="162"/>
      <c r="K167" s="163"/>
    </row>
    <row r="168" spans="3:11" ht="15.75" customHeight="1" x14ac:dyDescent="0.2">
      <c r="C168" s="162"/>
      <c r="K168" s="163"/>
    </row>
    <row r="169" spans="3:11" ht="15.75" customHeight="1" x14ac:dyDescent="0.2">
      <c r="C169" s="162"/>
      <c r="K169" s="163"/>
    </row>
    <row r="170" spans="3:11" ht="15.75" customHeight="1" x14ac:dyDescent="0.2">
      <c r="C170" s="162"/>
      <c r="K170" s="163"/>
    </row>
    <row r="171" spans="3:11" ht="15.75" customHeight="1" x14ac:dyDescent="0.2">
      <c r="C171" s="162"/>
      <c r="K171" s="163"/>
    </row>
    <row r="172" spans="3:11" ht="15.75" customHeight="1" x14ac:dyDescent="0.2">
      <c r="C172" s="162"/>
      <c r="K172" s="163"/>
    </row>
    <row r="173" spans="3:11" ht="15.75" customHeight="1" x14ac:dyDescent="0.2">
      <c r="C173" s="162"/>
      <c r="K173" s="163"/>
    </row>
    <row r="174" spans="3:11" ht="15.75" customHeight="1" x14ac:dyDescent="0.2">
      <c r="C174" s="162"/>
      <c r="K174" s="163"/>
    </row>
    <row r="175" spans="3:11" ht="15.75" customHeight="1" x14ac:dyDescent="0.2">
      <c r="C175" s="162"/>
      <c r="K175" s="163"/>
    </row>
    <row r="176" spans="3:11" ht="15.75" customHeight="1" x14ac:dyDescent="0.2">
      <c r="C176" s="162"/>
      <c r="K176" s="163"/>
    </row>
    <row r="177" spans="3:11" ht="15.75" customHeight="1" x14ac:dyDescent="0.2">
      <c r="C177" s="162"/>
      <c r="K177" s="163"/>
    </row>
    <row r="178" spans="3:11" ht="15.75" customHeight="1" x14ac:dyDescent="0.2">
      <c r="C178" s="162"/>
      <c r="K178" s="163"/>
    </row>
    <row r="179" spans="3:11" ht="15.75" customHeight="1" x14ac:dyDescent="0.2">
      <c r="C179" s="162"/>
      <c r="K179" s="163"/>
    </row>
    <row r="180" spans="3:11" ht="15.75" customHeight="1" x14ac:dyDescent="0.2">
      <c r="C180" s="162"/>
      <c r="K180" s="163"/>
    </row>
    <row r="181" spans="3:11" ht="15.75" customHeight="1" x14ac:dyDescent="0.2">
      <c r="C181" s="162"/>
      <c r="K181" s="163"/>
    </row>
    <row r="182" spans="3:11" ht="15.75" customHeight="1" x14ac:dyDescent="0.2">
      <c r="C182" s="162"/>
      <c r="K182" s="163"/>
    </row>
    <row r="183" spans="3:11" ht="15.75" customHeight="1" x14ac:dyDescent="0.2">
      <c r="C183" s="162"/>
      <c r="K183" s="163"/>
    </row>
    <row r="184" spans="3:11" ht="15.75" customHeight="1" x14ac:dyDescent="0.2">
      <c r="C184" s="162"/>
      <c r="K184" s="163"/>
    </row>
    <row r="185" spans="3:11" ht="15.75" customHeight="1" x14ac:dyDescent="0.2">
      <c r="C185" s="162"/>
      <c r="K185" s="163"/>
    </row>
    <row r="186" spans="3:11" ht="15.75" customHeight="1" x14ac:dyDescent="0.2">
      <c r="C186" s="162"/>
      <c r="K186" s="163"/>
    </row>
    <row r="187" spans="3:11" ht="15.75" customHeight="1" x14ac:dyDescent="0.2">
      <c r="C187" s="162"/>
      <c r="K187" s="163"/>
    </row>
    <row r="188" spans="3:11" ht="15.75" customHeight="1" x14ac:dyDescent="0.2">
      <c r="C188" s="162"/>
      <c r="K188" s="163"/>
    </row>
    <row r="189" spans="3:11" ht="15.75" customHeight="1" x14ac:dyDescent="0.2">
      <c r="C189" s="162"/>
      <c r="K189" s="163"/>
    </row>
    <row r="190" spans="3:11" ht="15.75" customHeight="1" x14ac:dyDescent="0.2">
      <c r="C190" s="162"/>
      <c r="K190" s="163"/>
    </row>
    <row r="191" spans="3:11" ht="15.75" customHeight="1" x14ac:dyDescent="0.2">
      <c r="C191" s="162"/>
      <c r="K191" s="163"/>
    </row>
    <row r="192" spans="3:11" ht="15.75" customHeight="1" x14ac:dyDescent="0.2">
      <c r="C192" s="162"/>
      <c r="K192" s="163"/>
    </row>
    <row r="193" spans="3:11" ht="15.75" customHeight="1" x14ac:dyDescent="0.2">
      <c r="C193" s="162"/>
      <c r="K193" s="163"/>
    </row>
    <row r="194" spans="3:11" ht="15.75" customHeight="1" x14ac:dyDescent="0.2">
      <c r="C194" s="162"/>
      <c r="K194" s="163"/>
    </row>
    <row r="195" spans="3:11" ht="15.75" customHeight="1" x14ac:dyDescent="0.2">
      <c r="C195" s="162"/>
      <c r="K195" s="163"/>
    </row>
    <row r="196" spans="3:11" ht="15.75" customHeight="1" x14ac:dyDescent="0.2">
      <c r="C196" s="162"/>
      <c r="K196" s="163"/>
    </row>
    <row r="197" spans="3:11" ht="15.75" customHeight="1" x14ac:dyDescent="0.2">
      <c r="C197" s="162"/>
      <c r="K197" s="163"/>
    </row>
    <row r="198" spans="3:11" ht="15.75" customHeight="1" x14ac:dyDescent="0.2">
      <c r="C198" s="162"/>
      <c r="K198" s="163"/>
    </row>
    <row r="199" spans="3:11" ht="15.75" customHeight="1" x14ac:dyDescent="0.2">
      <c r="C199" s="162"/>
      <c r="K199" s="163"/>
    </row>
    <row r="200" spans="3:11" ht="15.75" customHeight="1" x14ac:dyDescent="0.2">
      <c r="C200" s="162"/>
      <c r="K200" s="163"/>
    </row>
    <row r="201" spans="3:11" ht="15.75" customHeight="1" x14ac:dyDescent="0.2">
      <c r="C201" s="162"/>
      <c r="K201" s="163"/>
    </row>
    <row r="202" spans="3:11" ht="15.75" customHeight="1" x14ac:dyDescent="0.2">
      <c r="C202" s="162"/>
      <c r="K202" s="163"/>
    </row>
    <row r="203" spans="3:11" ht="15.75" customHeight="1" x14ac:dyDescent="0.2">
      <c r="C203" s="162"/>
      <c r="K203" s="163"/>
    </row>
    <row r="204" spans="3:11" ht="15.75" customHeight="1" x14ac:dyDescent="0.2">
      <c r="C204" s="162"/>
      <c r="K204" s="163"/>
    </row>
    <row r="205" spans="3:11" ht="15.75" customHeight="1" x14ac:dyDescent="0.2">
      <c r="C205" s="162"/>
      <c r="K205" s="163"/>
    </row>
    <row r="206" spans="3:11" ht="15.75" customHeight="1" x14ac:dyDescent="0.2">
      <c r="C206" s="162"/>
      <c r="K206" s="163"/>
    </row>
    <row r="207" spans="3:11" ht="15.75" customHeight="1" x14ac:dyDescent="0.2">
      <c r="C207" s="162"/>
      <c r="K207" s="163"/>
    </row>
    <row r="208" spans="3:11" ht="15.75" customHeight="1" x14ac:dyDescent="0.2">
      <c r="C208" s="162"/>
      <c r="K208" s="163"/>
    </row>
    <row r="209" spans="3:11" ht="15.75" customHeight="1" x14ac:dyDescent="0.2">
      <c r="C209" s="162"/>
      <c r="K209" s="163"/>
    </row>
    <row r="210" spans="3:11" ht="15.75" customHeight="1" x14ac:dyDescent="0.2">
      <c r="C210" s="162"/>
      <c r="K210" s="163"/>
    </row>
    <row r="211" spans="3:11" ht="15.75" customHeight="1" x14ac:dyDescent="0.2">
      <c r="C211" s="162"/>
      <c r="K211" s="163"/>
    </row>
    <row r="212" spans="3:11" ht="15.75" customHeight="1" x14ac:dyDescent="0.2">
      <c r="C212" s="162"/>
      <c r="K212" s="163"/>
    </row>
    <row r="213" spans="3:11" ht="15.75" customHeight="1" x14ac:dyDescent="0.2">
      <c r="C213" s="162"/>
      <c r="K213" s="163"/>
    </row>
    <row r="214" spans="3:11" ht="15.75" customHeight="1" x14ac:dyDescent="0.2">
      <c r="C214" s="162"/>
      <c r="K214" s="163"/>
    </row>
    <row r="215" spans="3:11" ht="15.75" customHeight="1" x14ac:dyDescent="0.2">
      <c r="C215" s="162"/>
      <c r="K215" s="163"/>
    </row>
    <row r="216" spans="3:11" ht="15.75" customHeight="1" x14ac:dyDescent="0.2">
      <c r="C216" s="162"/>
      <c r="K216" s="163"/>
    </row>
    <row r="217" spans="3:11" ht="15.75" customHeight="1" x14ac:dyDescent="0.2">
      <c r="C217" s="162"/>
      <c r="K217" s="163"/>
    </row>
    <row r="218" spans="3:11" ht="15.75" customHeight="1" x14ac:dyDescent="0.2">
      <c r="C218" s="162"/>
      <c r="K218" s="163"/>
    </row>
    <row r="219" spans="3:11" ht="15.75" customHeight="1" x14ac:dyDescent="0.2">
      <c r="C219" s="162"/>
      <c r="K219" s="163"/>
    </row>
    <row r="220" spans="3:11" ht="15.75" customHeight="1" x14ac:dyDescent="0.2">
      <c r="C220" s="162"/>
      <c r="K220" s="163"/>
    </row>
    <row r="221" spans="3:11" ht="15.75" customHeight="1" x14ac:dyDescent="0.2">
      <c r="C221" s="162"/>
      <c r="K221" s="163"/>
    </row>
    <row r="222" spans="3:11" ht="15.75" customHeight="1" x14ac:dyDescent="0.2">
      <c r="C222" s="162"/>
      <c r="K222" s="163"/>
    </row>
    <row r="223" spans="3:11" ht="15.75" customHeight="1" x14ac:dyDescent="0.2">
      <c r="C223" s="162"/>
      <c r="K223" s="163"/>
    </row>
    <row r="224" spans="3:11" ht="15.75" customHeight="1" x14ac:dyDescent="0.2">
      <c r="C224" s="162"/>
      <c r="K224" s="163"/>
    </row>
    <row r="225" spans="3:11" ht="15.75" customHeight="1" x14ac:dyDescent="0.2">
      <c r="C225" s="162"/>
      <c r="K225" s="163"/>
    </row>
    <row r="226" spans="3:11" ht="15.75" customHeight="1" x14ac:dyDescent="0.2">
      <c r="C226" s="162"/>
      <c r="K226" s="163"/>
    </row>
    <row r="227" spans="3:11" ht="15.75" customHeight="1" x14ac:dyDescent="0.2">
      <c r="C227" s="162"/>
      <c r="K227" s="163"/>
    </row>
    <row r="228" spans="3:11" ht="15.75" customHeight="1" x14ac:dyDescent="0.2">
      <c r="C228" s="162"/>
      <c r="K228" s="163"/>
    </row>
    <row r="229" spans="3:11" ht="15.75" customHeight="1" x14ac:dyDescent="0.2">
      <c r="C229" s="162"/>
      <c r="K229" s="163"/>
    </row>
    <row r="230" spans="3:11" ht="15.75" customHeight="1" x14ac:dyDescent="0.2">
      <c r="C230" s="162"/>
      <c r="K230" s="163"/>
    </row>
    <row r="231" spans="3:11" ht="15.75" customHeight="1" x14ac:dyDescent="0.2">
      <c r="C231" s="162"/>
      <c r="K231" s="163"/>
    </row>
    <row r="232" spans="3:11" ht="15.75" customHeight="1" x14ac:dyDescent="0.2">
      <c r="C232" s="162"/>
      <c r="K232" s="163"/>
    </row>
    <row r="233" spans="3:11" ht="15.75" customHeight="1" x14ac:dyDescent="0.2">
      <c r="C233" s="162"/>
      <c r="K233" s="163"/>
    </row>
    <row r="234" spans="3:11" ht="15.75" customHeight="1" x14ac:dyDescent="0.2">
      <c r="C234" s="162"/>
      <c r="K234" s="163"/>
    </row>
    <row r="235" spans="3:11" ht="15.75" customHeight="1" x14ac:dyDescent="0.2">
      <c r="C235" s="162"/>
      <c r="K235" s="163"/>
    </row>
    <row r="236" spans="3:11" ht="15.75" customHeight="1" x14ac:dyDescent="0.2">
      <c r="C236" s="162"/>
      <c r="K236" s="163"/>
    </row>
    <row r="237" spans="3:11" ht="15.75" customHeight="1" x14ac:dyDescent="0.2">
      <c r="C237" s="162"/>
      <c r="K237" s="163"/>
    </row>
    <row r="238" spans="3:11" ht="15.75" customHeight="1" x14ac:dyDescent="0.2">
      <c r="C238" s="162"/>
      <c r="K238" s="163"/>
    </row>
    <row r="239" spans="3:11" ht="15.75" customHeight="1" x14ac:dyDescent="0.2">
      <c r="C239" s="162"/>
      <c r="K239" s="163"/>
    </row>
    <row r="240" spans="3:11" ht="15.75" customHeight="1" x14ac:dyDescent="0.2">
      <c r="C240" s="162"/>
      <c r="K240" s="163"/>
    </row>
    <row r="241" spans="3:11" ht="15.75" customHeight="1" x14ac:dyDescent="0.2">
      <c r="C241" s="162"/>
      <c r="K241" s="163"/>
    </row>
    <row r="242" spans="3:11" ht="15.75" customHeight="1" x14ac:dyDescent="0.2">
      <c r="C242" s="162"/>
      <c r="K242" s="163"/>
    </row>
    <row r="243" spans="3:11" ht="15.75" customHeight="1" x14ac:dyDescent="0.2">
      <c r="C243" s="162"/>
      <c r="K243" s="163"/>
    </row>
    <row r="244" spans="3:11" ht="15.75" customHeight="1" x14ac:dyDescent="0.2">
      <c r="C244" s="162"/>
      <c r="K244" s="163"/>
    </row>
    <row r="245" spans="3:11" ht="15.75" customHeight="1" x14ac:dyDescent="0.2">
      <c r="C245" s="162"/>
      <c r="K245" s="163"/>
    </row>
    <row r="246" spans="3:11" ht="15.75" customHeight="1" x14ac:dyDescent="0.2">
      <c r="C246" s="162"/>
      <c r="K246" s="163"/>
    </row>
    <row r="247" spans="3:11" ht="15.75" customHeight="1" x14ac:dyDescent="0.2">
      <c r="C247" s="162"/>
      <c r="K247" s="163"/>
    </row>
    <row r="248" spans="3:11" ht="15.75" customHeight="1" x14ac:dyDescent="0.2">
      <c r="C248" s="162"/>
      <c r="K248" s="163"/>
    </row>
    <row r="249" spans="3:11" ht="15.75" customHeight="1" x14ac:dyDescent="0.2">
      <c r="C249" s="162"/>
      <c r="K249" s="163"/>
    </row>
    <row r="250" spans="3:11" ht="15.75" customHeight="1" x14ac:dyDescent="0.2">
      <c r="C250" s="162"/>
      <c r="K250" s="163"/>
    </row>
    <row r="251" spans="3:11" ht="15.75" customHeight="1" x14ac:dyDescent="0.2">
      <c r="C251" s="162"/>
      <c r="K251" s="163"/>
    </row>
    <row r="252" spans="3:11" ht="15.75" customHeight="1" x14ac:dyDescent="0.2">
      <c r="C252" s="162"/>
      <c r="K252" s="163"/>
    </row>
    <row r="253" spans="3:11" ht="15.75" customHeight="1" x14ac:dyDescent="0.2">
      <c r="C253" s="162"/>
      <c r="K253" s="163"/>
    </row>
    <row r="254" spans="3:11" ht="15.75" customHeight="1" x14ac:dyDescent="0.2">
      <c r="C254" s="162"/>
      <c r="K254" s="163"/>
    </row>
    <row r="255" spans="3:11" ht="15.75" customHeight="1" x14ac:dyDescent="0.2">
      <c r="C255" s="162"/>
      <c r="K255" s="163"/>
    </row>
    <row r="256" spans="3:11" ht="15.75" customHeight="1" x14ac:dyDescent="0.2">
      <c r="C256" s="162"/>
      <c r="K256" s="163"/>
    </row>
    <row r="257" spans="3:11" ht="15.75" customHeight="1" x14ac:dyDescent="0.2">
      <c r="C257" s="162"/>
      <c r="K257" s="163"/>
    </row>
    <row r="258" spans="3:11" ht="15.75" customHeight="1" x14ac:dyDescent="0.2">
      <c r="C258" s="162"/>
      <c r="K258" s="163"/>
    </row>
    <row r="259" spans="3:11" ht="15.75" customHeight="1" x14ac:dyDescent="0.2">
      <c r="C259" s="162"/>
      <c r="K259" s="163"/>
    </row>
    <row r="260" spans="3:11" ht="15.75" customHeight="1" x14ac:dyDescent="0.2">
      <c r="C260" s="162"/>
      <c r="K260" s="163"/>
    </row>
    <row r="261" spans="3:11" ht="15.75" customHeight="1" x14ac:dyDescent="0.2">
      <c r="C261" s="162"/>
      <c r="K261" s="163"/>
    </row>
    <row r="262" spans="3:11" ht="15.75" customHeight="1" x14ac:dyDescent="0.2">
      <c r="C262" s="162"/>
      <c r="K262" s="163"/>
    </row>
    <row r="263" spans="3:11" ht="15.75" customHeight="1" x14ac:dyDescent="0.2">
      <c r="C263" s="162"/>
      <c r="K263" s="163"/>
    </row>
    <row r="264" spans="3:11" ht="15.75" customHeight="1" x14ac:dyDescent="0.2">
      <c r="C264" s="162"/>
      <c r="K264" s="163"/>
    </row>
    <row r="265" spans="3:11" ht="15.75" customHeight="1" x14ac:dyDescent="0.2">
      <c r="C265" s="162"/>
      <c r="K265" s="163"/>
    </row>
    <row r="266" spans="3:11" ht="15.75" customHeight="1" x14ac:dyDescent="0.2">
      <c r="C266" s="162"/>
      <c r="K266" s="163"/>
    </row>
    <row r="267" spans="3:11" ht="15.75" customHeight="1" x14ac:dyDescent="0.2">
      <c r="C267" s="162"/>
      <c r="K267" s="163"/>
    </row>
    <row r="268" spans="3:11" ht="15.75" customHeight="1" x14ac:dyDescent="0.2">
      <c r="C268" s="162"/>
      <c r="K268" s="163"/>
    </row>
    <row r="269" spans="3:11" ht="15.75" customHeight="1" x14ac:dyDescent="0.2">
      <c r="C269" s="162"/>
      <c r="K269" s="163"/>
    </row>
    <row r="270" spans="3:11" ht="15.75" customHeight="1" x14ac:dyDescent="0.2">
      <c r="C270" s="162"/>
      <c r="K270" s="163"/>
    </row>
    <row r="271" spans="3:11" ht="15.75" customHeight="1" x14ac:dyDescent="0.2">
      <c r="C271" s="162"/>
      <c r="K271" s="163"/>
    </row>
    <row r="272" spans="3:11" ht="15.75" customHeight="1" x14ac:dyDescent="0.2">
      <c r="C272" s="162"/>
      <c r="K272" s="163"/>
    </row>
    <row r="273" spans="3:11" ht="15.75" customHeight="1" x14ac:dyDescent="0.2">
      <c r="C273" s="162"/>
      <c r="K273" s="163"/>
    </row>
    <row r="274" spans="3:11" ht="15.75" customHeight="1" x14ac:dyDescent="0.2">
      <c r="C274" s="162"/>
      <c r="K274" s="163"/>
    </row>
    <row r="275" spans="3:11" ht="15.75" customHeight="1" x14ac:dyDescent="0.2">
      <c r="C275" s="162"/>
      <c r="K275" s="163"/>
    </row>
    <row r="276" spans="3:11" ht="15.75" customHeight="1" x14ac:dyDescent="0.2">
      <c r="C276" s="162"/>
      <c r="K276" s="163"/>
    </row>
    <row r="277" spans="3:11" ht="15.75" customHeight="1" x14ac:dyDescent="0.2">
      <c r="C277" s="162"/>
      <c r="K277" s="163"/>
    </row>
    <row r="278" spans="3:11" ht="15.75" customHeight="1" x14ac:dyDescent="0.2">
      <c r="C278" s="162"/>
      <c r="K278" s="163"/>
    </row>
    <row r="279" spans="3:11" ht="15.75" customHeight="1" x14ac:dyDescent="0.2">
      <c r="C279" s="162"/>
      <c r="K279" s="163"/>
    </row>
    <row r="280" spans="3:11" ht="15.75" customHeight="1" x14ac:dyDescent="0.2">
      <c r="C280" s="162"/>
      <c r="K280" s="163"/>
    </row>
    <row r="281" spans="3:11" ht="15.75" customHeight="1" x14ac:dyDescent="0.2">
      <c r="C281" s="162"/>
      <c r="K281" s="163"/>
    </row>
    <row r="282" spans="3:11" ht="15.75" customHeight="1" x14ac:dyDescent="0.2">
      <c r="C282" s="162"/>
      <c r="K282" s="163"/>
    </row>
    <row r="283" spans="3:11" ht="15.75" customHeight="1" x14ac:dyDescent="0.2">
      <c r="C283" s="162"/>
      <c r="K283" s="163"/>
    </row>
    <row r="284" spans="3:11" ht="15.75" customHeight="1" x14ac:dyDescent="0.2">
      <c r="C284" s="162"/>
      <c r="K284" s="163"/>
    </row>
    <row r="285" spans="3:11" ht="15.75" customHeight="1" x14ac:dyDescent="0.2">
      <c r="C285" s="162"/>
      <c r="K285" s="163"/>
    </row>
    <row r="286" spans="3:11" ht="15.75" customHeight="1" x14ac:dyDescent="0.2">
      <c r="C286" s="162"/>
      <c r="K286" s="163"/>
    </row>
    <row r="287" spans="3:11" ht="15.75" customHeight="1" x14ac:dyDescent="0.2">
      <c r="C287" s="162"/>
      <c r="K287" s="163"/>
    </row>
    <row r="288" spans="3:11" ht="15.75" customHeight="1" x14ac:dyDescent="0.2">
      <c r="C288" s="162"/>
      <c r="K288" s="163"/>
    </row>
    <row r="289" spans="3:11" ht="15.75" customHeight="1" x14ac:dyDescent="0.2">
      <c r="C289" s="162"/>
      <c r="K289" s="163"/>
    </row>
    <row r="290" spans="3:11" ht="15.75" customHeight="1" x14ac:dyDescent="0.2">
      <c r="C290" s="162"/>
      <c r="K290" s="163"/>
    </row>
    <row r="291" spans="3:11" ht="15.75" customHeight="1" x14ac:dyDescent="0.2">
      <c r="C291" s="162"/>
      <c r="K291" s="163"/>
    </row>
    <row r="292" spans="3:11" ht="15.75" customHeight="1" x14ac:dyDescent="0.2">
      <c r="C292" s="162"/>
      <c r="K292" s="163"/>
    </row>
    <row r="293" spans="3:11" ht="15.75" customHeight="1" x14ac:dyDescent="0.2">
      <c r="C293" s="162"/>
      <c r="K293" s="163"/>
    </row>
    <row r="294" spans="3:11" ht="15.75" customHeight="1" x14ac:dyDescent="0.2">
      <c r="C294" s="162"/>
      <c r="K294" s="163"/>
    </row>
    <row r="295" spans="3:11" ht="15.75" customHeight="1" x14ac:dyDescent="0.2">
      <c r="C295" s="162"/>
      <c r="K295" s="163"/>
    </row>
    <row r="296" spans="3:11" ht="15.75" customHeight="1" x14ac:dyDescent="0.2">
      <c r="C296" s="162"/>
      <c r="K296" s="163"/>
    </row>
    <row r="297" spans="3:11" ht="15.75" customHeight="1" x14ac:dyDescent="0.2">
      <c r="C297" s="162"/>
      <c r="K297" s="163"/>
    </row>
    <row r="298" spans="3:11" ht="15.75" customHeight="1" x14ac:dyDescent="0.2">
      <c r="C298" s="162"/>
      <c r="K298" s="163"/>
    </row>
    <row r="299" spans="3:11" ht="15.75" customHeight="1" x14ac:dyDescent="0.2">
      <c r="C299" s="162"/>
      <c r="K299" s="163"/>
    </row>
    <row r="300" spans="3:11" ht="15.75" customHeight="1" x14ac:dyDescent="0.2">
      <c r="C300" s="162"/>
      <c r="K300" s="163"/>
    </row>
    <row r="301" spans="3:11" ht="15.75" customHeight="1" x14ac:dyDescent="0.2">
      <c r="C301" s="162"/>
      <c r="K301" s="163"/>
    </row>
    <row r="302" spans="3:11" ht="15.75" customHeight="1" x14ac:dyDescent="0.2">
      <c r="C302" s="162"/>
      <c r="K302" s="163"/>
    </row>
    <row r="303" spans="3:11" ht="15.75" customHeight="1" x14ac:dyDescent="0.2">
      <c r="C303" s="162"/>
      <c r="K303" s="163"/>
    </row>
    <row r="304" spans="3:11" ht="15.75" customHeight="1" x14ac:dyDescent="0.2">
      <c r="C304" s="162"/>
      <c r="K304" s="163"/>
    </row>
    <row r="305" spans="3:11" ht="15.75" customHeight="1" x14ac:dyDescent="0.2">
      <c r="C305" s="162"/>
      <c r="K305" s="163"/>
    </row>
    <row r="306" spans="3:11" ht="15.75" customHeight="1" x14ac:dyDescent="0.2">
      <c r="C306" s="162"/>
      <c r="K306" s="163"/>
    </row>
    <row r="307" spans="3:11" ht="15.75" customHeight="1" x14ac:dyDescent="0.2">
      <c r="C307" s="162"/>
      <c r="K307" s="163"/>
    </row>
    <row r="308" spans="3:11" ht="15.75" customHeight="1" x14ac:dyDescent="0.2">
      <c r="C308" s="162"/>
      <c r="K308" s="163"/>
    </row>
    <row r="309" spans="3:11" ht="15.75" customHeight="1" x14ac:dyDescent="0.2">
      <c r="C309" s="162"/>
      <c r="K309" s="163"/>
    </row>
    <row r="310" spans="3:11" ht="15.75" customHeight="1" x14ac:dyDescent="0.2">
      <c r="C310" s="162"/>
      <c r="K310" s="163"/>
    </row>
    <row r="311" spans="3:11" ht="15.75" customHeight="1" x14ac:dyDescent="0.2">
      <c r="C311" s="162"/>
      <c r="K311" s="163"/>
    </row>
    <row r="312" spans="3:11" ht="15.75" customHeight="1" x14ac:dyDescent="0.2">
      <c r="C312" s="162"/>
      <c r="K312" s="163"/>
    </row>
    <row r="313" spans="3:11" ht="15.75" customHeight="1" x14ac:dyDescent="0.2">
      <c r="C313" s="162"/>
      <c r="K313" s="163"/>
    </row>
    <row r="314" spans="3:11" ht="15.75" customHeight="1" x14ac:dyDescent="0.2">
      <c r="C314" s="162"/>
      <c r="K314" s="163"/>
    </row>
    <row r="315" spans="3:11" ht="15.75" customHeight="1" x14ac:dyDescent="0.2">
      <c r="C315" s="162"/>
      <c r="K315" s="163"/>
    </row>
    <row r="316" spans="3:11" ht="15.75" customHeight="1" x14ac:dyDescent="0.2">
      <c r="C316" s="162"/>
      <c r="K316" s="163"/>
    </row>
    <row r="317" spans="3:11" ht="15.75" customHeight="1" x14ac:dyDescent="0.2">
      <c r="C317" s="162"/>
      <c r="K317" s="163"/>
    </row>
    <row r="318" spans="3:11" ht="15.75" customHeight="1" x14ac:dyDescent="0.2">
      <c r="C318" s="162"/>
      <c r="K318" s="163"/>
    </row>
    <row r="319" spans="3:11" ht="15.75" customHeight="1" x14ac:dyDescent="0.2">
      <c r="C319" s="162"/>
      <c r="K319" s="163"/>
    </row>
    <row r="320" spans="3:11" ht="15.75" customHeight="1" x14ac:dyDescent="0.2">
      <c r="C320" s="162"/>
      <c r="K320" s="163"/>
    </row>
    <row r="321" spans="3:11" ht="15.75" customHeight="1" x14ac:dyDescent="0.2">
      <c r="C321" s="162"/>
      <c r="K321" s="163"/>
    </row>
    <row r="322" spans="3:11" ht="15.75" customHeight="1" x14ac:dyDescent="0.2">
      <c r="C322" s="162"/>
      <c r="K322" s="163"/>
    </row>
    <row r="323" spans="3:11" ht="15.75" customHeight="1" x14ac:dyDescent="0.2">
      <c r="C323" s="162"/>
      <c r="K323" s="163"/>
    </row>
    <row r="324" spans="3:11" ht="15.75" customHeight="1" x14ac:dyDescent="0.2">
      <c r="C324" s="162"/>
      <c r="K324" s="163"/>
    </row>
    <row r="325" spans="3:11" ht="15.75" customHeight="1" x14ac:dyDescent="0.2">
      <c r="C325" s="162"/>
      <c r="K325" s="163"/>
    </row>
    <row r="326" spans="3:11" ht="15.75" customHeight="1" x14ac:dyDescent="0.2">
      <c r="C326" s="162"/>
      <c r="K326" s="163"/>
    </row>
    <row r="327" spans="3:11" ht="15.75" customHeight="1" x14ac:dyDescent="0.2">
      <c r="C327" s="162"/>
      <c r="K327" s="163"/>
    </row>
    <row r="328" spans="3:11" ht="15.75" customHeight="1" x14ac:dyDescent="0.2">
      <c r="C328" s="162"/>
      <c r="K328" s="163"/>
    </row>
    <row r="329" spans="3:11" ht="15.75" customHeight="1" x14ac:dyDescent="0.2">
      <c r="C329" s="162"/>
      <c r="K329" s="163"/>
    </row>
    <row r="330" spans="3:11" ht="15.75" customHeight="1" x14ac:dyDescent="0.2">
      <c r="C330" s="162"/>
      <c r="K330" s="163"/>
    </row>
    <row r="331" spans="3:11" ht="15.75" customHeight="1" x14ac:dyDescent="0.2">
      <c r="C331" s="162"/>
      <c r="K331" s="163"/>
    </row>
    <row r="332" spans="3:11" ht="15.75" customHeight="1" x14ac:dyDescent="0.2">
      <c r="C332" s="162"/>
      <c r="K332" s="163"/>
    </row>
    <row r="333" spans="3:11" ht="15.75" customHeight="1" x14ac:dyDescent="0.2">
      <c r="C333" s="162"/>
      <c r="K333" s="163"/>
    </row>
    <row r="334" spans="3:11" ht="15.75" customHeight="1" x14ac:dyDescent="0.2">
      <c r="C334" s="162"/>
      <c r="K334" s="163"/>
    </row>
    <row r="335" spans="3:11" ht="15.75" customHeight="1" x14ac:dyDescent="0.2">
      <c r="C335" s="162"/>
      <c r="K335" s="163"/>
    </row>
    <row r="336" spans="3:11" ht="15.75" customHeight="1" x14ac:dyDescent="0.2">
      <c r="C336" s="162"/>
      <c r="K336" s="163"/>
    </row>
    <row r="337" spans="3:11" ht="15.75" customHeight="1" x14ac:dyDescent="0.2">
      <c r="C337" s="162"/>
      <c r="K337" s="163"/>
    </row>
    <row r="338" spans="3:11" ht="15.75" customHeight="1" x14ac:dyDescent="0.2">
      <c r="C338" s="162"/>
      <c r="K338" s="163"/>
    </row>
    <row r="339" spans="3:11" ht="15.75" customHeight="1" x14ac:dyDescent="0.2">
      <c r="C339" s="162"/>
      <c r="K339" s="163"/>
    </row>
    <row r="340" spans="3:11" ht="15.75" customHeight="1" x14ac:dyDescent="0.2">
      <c r="C340" s="162"/>
      <c r="K340" s="163"/>
    </row>
    <row r="341" spans="3:11" ht="15.75" customHeight="1" x14ac:dyDescent="0.2">
      <c r="C341" s="162"/>
      <c r="K341" s="163"/>
    </row>
    <row r="342" spans="3:11" ht="15.75" customHeight="1" x14ac:dyDescent="0.2">
      <c r="C342" s="162"/>
      <c r="K342" s="163"/>
    </row>
    <row r="343" spans="3:11" ht="15.75" customHeight="1" x14ac:dyDescent="0.2">
      <c r="C343" s="162"/>
      <c r="K343" s="163"/>
    </row>
    <row r="344" spans="3:11" ht="15.75" customHeight="1" x14ac:dyDescent="0.2">
      <c r="C344" s="162"/>
      <c r="K344" s="163"/>
    </row>
    <row r="345" spans="3:11" ht="15.75" customHeight="1" x14ac:dyDescent="0.2">
      <c r="C345" s="162"/>
      <c r="K345" s="163"/>
    </row>
    <row r="346" spans="3:11" ht="15.75" customHeight="1" x14ac:dyDescent="0.2">
      <c r="C346" s="162"/>
      <c r="K346" s="163"/>
    </row>
    <row r="347" spans="3:11" ht="15.75" customHeight="1" x14ac:dyDescent="0.2">
      <c r="C347" s="162"/>
      <c r="K347" s="163"/>
    </row>
    <row r="348" spans="3:11" ht="15.75" customHeight="1" x14ac:dyDescent="0.2">
      <c r="C348" s="162"/>
      <c r="K348" s="163"/>
    </row>
    <row r="349" spans="3:11" ht="15.75" customHeight="1" x14ac:dyDescent="0.2">
      <c r="C349" s="162"/>
      <c r="K349" s="163"/>
    </row>
    <row r="350" spans="3:11" ht="15.75" customHeight="1" x14ac:dyDescent="0.2">
      <c r="C350" s="162"/>
      <c r="K350" s="163"/>
    </row>
    <row r="351" spans="3:11" ht="15.75" customHeight="1" x14ac:dyDescent="0.2">
      <c r="C351" s="162"/>
      <c r="K351" s="163"/>
    </row>
    <row r="352" spans="3:11" ht="15.75" customHeight="1" x14ac:dyDescent="0.2">
      <c r="C352" s="162"/>
      <c r="K352" s="163"/>
    </row>
    <row r="353" spans="3:11" ht="15.75" customHeight="1" x14ac:dyDescent="0.2">
      <c r="C353" s="162"/>
      <c r="K353" s="163"/>
    </row>
    <row r="354" spans="3:11" ht="15.75" customHeight="1" x14ac:dyDescent="0.2">
      <c r="C354" s="162"/>
      <c r="K354" s="163"/>
    </row>
    <row r="355" spans="3:11" ht="15.75" customHeight="1" x14ac:dyDescent="0.2">
      <c r="C355" s="162"/>
      <c r="K355" s="163"/>
    </row>
    <row r="356" spans="3:11" ht="15.75" customHeight="1" x14ac:dyDescent="0.2">
      <c r="C356" s="162"/>
      <c r="K356" s="163"/>
    </row>
    <row r="357" spans="3:11" ht="15.75" customHeight="1" x14ac:dyDescent="0.2">
      <c r="C357" s="162"/>
      <c r="K357" s="163"/>
    </row>
    <row r="358" spans="3:11" ht="15.75" customHeight="1" x14ac:dyDescent="0.2">
      <c r="C358" s="162"/>
      <c r="K358" s="163"/>
    </row>
    <row r="359" spans="3:11" ht="15.75" customHeight="1" x14ac:dyDescent="0.2">
      <c r="C359" s="162"/>
      <c r="K359" s="163"/>
    </row>
    <row r="360" spans="3:11" ht="15.75" customHeight="1" x14ac:dyDescent="0.2">
      <c r="C360" s="162"/>
      <c r="K360" s="163"/>
    </row>
    <row r="361" spans="3:11" ht="15.75" customHeight="1" x14ac:dyDescent="0.2">
      <c r="C361" s="162"/>
      <c r="K361" s="163"/>
    </row>
    <row r="362" spans="3:11" ht="15.75" customHeight="1" x14ac:dyDescent="0.2">
      <c r="C362" s="162"/>
      <c r="K362" s="163"/>
    </row>
    <row r="363" spans="3:11" ht="15.75" customHeight="1" x14ac:dyDescent="0.2">
      <c r="C363" s="162"/>
      <c r="K363" s="163"/>
    </row>
    <row r="364" spans="3:11" ht="15.75" customHeight="1" x14ac:dyDescent="0.2">
      <c r="C364" s="162"/>
      <c r="K364" s="163"/>
    </row>
    <row r="365" spans="3:11" ht="15.75" customHeight="1" x14ac:dyDescent="0.2">
      <c r="C365" s="162"/>
      <c r="K365" s="163"/>
    </row>
    <row r="366" spans="3:11" ht="15.75" customHeight="1" x14ac:dyDescent="0.2">
      <c r="C366" s="162"/>
      <c r="K366" s="163"/>
    </row>
    <row r="367" spans="3:11" ht="15.75" customHeight="1" x14ac:dyDescent="0.2">
      <c r="C367" s="162"/>
      <c r="K367" s="163"/>
    </row>
    <row r="368" spans="3:11" ht="15.75" customHeight="1" x14ac:dyDescent="0.2">
      <c r="C368" s="162"/>
      <c r="K368" s="163"/>
    </row>
    <row r="369" spans="3:11" ht="15.75" customHeight="1" x14ac:dyDescent="0.2">
      <c r="C369" s="162"/>
      <c r="K369" s="163"/>
    </row>
    <row r="370" spans="3:11" ht="15.75" customHeight="1" x14ac:dyDescent="0.2">
      <c r="C370" s="162"/>
      <c r="K370" s="163"/>
    </row>
    <row r="371" spans="3:11" ht="15.75" customHeight="1" x14ac:dyDescent="0.2">
      <c r="C371" s="162"/>
      <c r="K371" s="163"/>
    </row>
    <row r="372" spans="3:11" ht="15.75" customHeight="1" x14ac:dyDescent="0.2">
      <c r="C372" s="162"/>
      <c r="K372" s="163"/>
    </row>
    <row r="373" spans="3:11" ht="15.75" customHeight="1" x14ac:dyDescent="0.2">
      <c r="C373" s="162"/>
      <c r="K373" s="163"/>
    </row>
    <row r="374" spans="3:11" ht="15.75" customHeight="1" x14ac:dyDescent="0.2">
      <c r="C374" s="162"/>
      <c r="K374" s="163"/>
    </row>
    <row r="375" spans="3:11" ht="15.75" customHeight="1" x14ac:dyDescent="0.2">
      <c r="C375" s="162"/>
      <c r="K375" s="163"/>
    </row>
    <row r="376" spans="3:11" ht="15.75" customHeight="1" x14ac:dyDescent="0.2">
      <c r="C376" s="162"/>
      <c r="K376" s="163"/>
    </row>
    <row r="377" spans="3:11" ht="15.75" customHeight="1" x14ac:dyDescent="0.2">
      <c r="C377" s="162"/>
      <c r="K377" s="163"/>
    </row>
    <row r="378" spans="3:11" ht="15.75" customHeight="1" x14ac:dyDescent="0.2">
      <c r="C378" s="162"/>
      <c r="K378" s="163"/>
    </row>
    <row r="379" spans="3:11" ht="15.75" customHeight="1" x14ac:dyDescent="0.2">
      <c r="C379" s="162"/>
      <c r="K379" s="163"/>
    </row>
    <row r="380" spans="3:11" ht="15.75" customHeight="1" x14ac:dyDescent="0.2">
      <c r="C380" s="162"/>
      <c r="K380" s="163"/>
    </row>
    <row r="381" spans="3:11" ht="15.75" customHeight="1" x14ac:dyDescent="0.2">
      <c r="C381" s="162"/>
      <c r="K381" s="163"/>
    </row>
    <row r="382" spans="3:11" ht="15.75" customHeight="1" x14ac:dyDescent="0.2">
      <c r="C382" s="162"/>
      <c r="K382" s="163"/>
    </row>
    <row r="383" spans="3:11" ht="15.75" customHeight="1" x14ac:dyDescent="0.2">
      <c r="C383" s="162"/>
      <c r="K383" s="163"/>
    </row>
    <row r="384" spans="3:11" ht="15.75" customHeight="1" x14ac:dyDescent="0.2">
      <c r="C384" s="162"/>
      <c r="K384" s="163"/>
    </row>
    <row r="385" spans="3:11" ht="15.75" customHeight="1" x14ac:dyDescent="0.2">
      <c r="C385" s="162"/>
      <c r="K385" s="163"/>
    </row>
    <row r="386" spans="3:11" ht="15.75" customHeight="1" x14ac:dyDescent="0.2">
      <c r="C386" s="162"/>
      <c r="K386" s="163"/>
    </row>
    <row r="387" spans="3:11" ht="15.75" customHeight="1" x14ac:dyDescent="0.2">
      <c r="C387" s="162"/>
      <c r="K387" s="163"/>
    </row>
    <row r="388" spans="3:11" ht="15.75" customHeight="1" x14ac:dyDescent="0.2">
      <c r="C388" s="162"/>
      <c r="K388" s="163"/>
    </row>
    <row r="389" spans="3:11" ht="15.75" customHeight="1" x14ac:dyDescent="0.2">
      <c r="C389" s="162"/>
      <c r="K389" s="163"/>
    </row>
    <row r="390" spans="3:11" ht="15.75" customHeight="1" x14ac:dyDescent="0.2">
      <c r="C390" s="162"/>
      <c r="K390" s="163"/>
    </row>
    <row r="391" spans="3:11" ht="15.75" customHeight="1" x14ac:dyDescent="0.2">
      <c r="C391" s="162"/>
      <c r="K391" s="163"/>
    </row>
    <row r="392" spans="3:11" ht="15.75" customHeight="1" x14ac:dyDescent="0.2">
      <c r="C392" s="162"/>
      <c r="K392" s="163"/>
    </row>
    <row r="393" spans="3:11" ht="15.75" customHeight="1" x14ac:dyDescent="0.2">
      <c r="C393" s="162"/>
      <c r="K393" s="163"/>
    </row>
    <row r="394" spans="3:11" ht="15.75" customHeight="1" x14ac:dyDescent="0.2">
      <c r="C394" s="162"/>
      <c r="K394" s="163"/>
    </row>
    <row r="395" spans="3:11" ht="15.75" customHeight="1" x14ac:dyDescent="0.2">
      <c r="C395" s="162"/>
      <c r="K395" s="163"/>
    </row>
    <row r="396" spans="3:11" ht="15.75" customHeight="1" x14ac:dyDescent="0.2">
      <c r="C396" s="162"/>
      <c r="K396" s="163"/>
    </row>
    <row r="397" spans="3:11" ht="15.75" customHeight="1" x14ac:dyDescent="0.2">
      <c r="C397" s="162"/>
      <c r="K397" s="163"/>
    </row>
    <row r="398" spans="3:11" ht="15.75" customHeight="1" x14ac:dyDescent="0.2">
      <c r="C398" s="162"/>
      <c r="K398" s="163"/>
    </row>
    <row r="399" spans="3:11" ht="15.75" customHeight="1" x14ac:dyDescent="0.2">
      <c r="C399" s="162"/>
      <c r="K399" s="163"/>
    </row>
    <row r="400" spans="3:11" ht="15.75" customHeight="1" x14ac:dyDescent="0.2">
      <c r="C400" s="162"/>
      <c r="K400" s="163"/>
    </row>
    <row r="401" spans="3:11" ht="15.75" customHeight="1" x14ac:dyDescent="0.2">
      <c r="C401" s="162"/>
      <c r="K401" s="163"/>
    </row>
    <row r="402" spans="3:11" ht="15.75" customHeight="1" x14ac:dyDescent="0.2">
      <c r="C402" s="162"/>
      <c r="K402" s="163"/>
    </row>
    <row r="403" spans="3:11" ht="15.75" customHeight="1" x14ac:dyDescent="0.2">
      <c r="C403" s="162"/>
      <c r="K403" s="163"/>
    </row>
    <row r="404" spans="3:11" ht="15.75" customHeight="1" x14ac:dyDescent="0.2">
      <c r="C404" s="162"/>
      <c r="K404" s="163"/>
    </row>
    <row r="405" spans="3:11" ht="15.75" customHeight="1" x14ac:dyDescent="0.2">
      <c r="C405" s="162"/>
      <c r="K405" s="163"/>
    </row>
    <row r="406" spans="3:11" ht="15.75" customHeight="1" x14ac:dyDescent="0.2">
      <c r="C406" s="162"/>
      <c r="K406" s="163"/>
    </row>
    <row r="407" spans="3:11" ht="15.75" customHeight="1" x14ac:dyDescent="0.2">
      <c r="C407" s="162"/>
      <c r="K407" s="163"/>
    </row>
    <row r="408" spans="3:11" ht="15.75" customHeight="1" x14ac:dyDescent="0.2">
      <c r="C408" s="162"/>
      <c r="K408" s="163"/>
    </row>
    <row r="409" spans="3:11" ht="15.75" customHeight="1" x14ac:dyDescent="0.2">
      <c r="C409" s="162"/>
      <c r="K409" s="163"/>
    </row>
    <row r="410" spans="3:11" ht="15.75" customHeight="1" x14ac:dyDescent="0.2">
      <c r="C410" s="162"/>
      <c r="K410" s="163"/>
    </row>
    <row r="411" spans="3:11" ht="15.75" customHeight="1" x14ac:dyDescent="0.2">
      <c r="C411" s="162"/>
      <c r="K411" s="163"/>
    </row>
    <row r="412" spans="3:11" ht="15.75" customHeight="1" x14ac:dyDescent="0.2">
      <c r="C412" s="162"/>
      <c r="K412" s="163"/>
    </row>
    <row r="413" spans="3:11" ht="15.75" customHeight="1" x14ac:dyDescent="0.2">
      <c r="C413" s="162"/>
      <c r="K413" s="163"/>
    </row>
    <row r="414" spans="3:11" ht="15.75" customHeight="1" x14ac:dyDescent="0.2">
      <c r="C414" s="162"/>
      <c r="K414" s="163"/>
    </row>
    <row r="415" spans="3:11" ht="15.75" customHeight="1" x14ac:dyDescent="0.2">
      <c r="C415" s="162"/>
      <c r="K415" s="163"/>
    </row>
    <row r="416" spans="3:11" ht="15.75" customHeight="1" x14ac:dyDescent="0.2">
      <c r="C416" s="162"/>
      <c r="K416" s="163"/>
    </row>
    <row r="417" spans="3:11" ht="15.75" customHeight="1" x14ac:dyDescent="0.2">
      <c r="C417" s="162"/>
      <c r="K417" s="163"/>
    </row>
    <row r="418" spans="3:11" ht="15.75" customHeight="1" x14ac:dyDescent="0.2">
      <c r="C418" s="162"/>
      <c r="K418" s="163"/>
    </row>
    <row r="419" spans="3:11" ht="15.75" customHeight="1" x14ac:dyDescent="0.2">
      <c r="C419" s="162"/>
      <c r="K419" s="163"/>
    </row>
    <row r="420" spans="3:11" ht="15.75" customHeight="1" x14ac:dyDescent="0.2">
      <c r="C420" s="162"/>
      <c r="K420" s="163"/>
    </row>
    <row r="421" spans="3:11" ht="15.75" customHeight="1" x14ac:dyDescent="0.2">
      <c r="C421" s="162"/>
      <c r="K421" s="163"/>
    </row>
    <row r="422" spans="3:11" ht="15.75" customHeight="1" x14ac:dyDescent="0.2">
      <c r="C422" s="162"/>
      <c r="K422" s="163"/>
    </row>
    <row r="423" spans="3:11" ht="15.75" customHeight="1" x14ac:dyDescent="0.2">
      <c r="C423" s="162"/>
      <c r="K423" s="163"/>
    </row>
    <row r="424" spans="3:11" ht="15.75" customHeight="1" x14ac:dyDescent="0.2">
      <c r="C424" s="162"/>
      <c r="K424" s="163"/>
    </row>
    <row r="425" spans="3:11" ht="15.75" customHeight="1" x14ac:dyDescent="0.2">
      <c r="C425" s="162"/>
      <c r="K425" s="163"/>
    </row>
    <row r="426" spans="3:11" ht="15.75" customHeight="1" x14ac:dyDescent="0.2">
      <c r="C426" s="162"/>
      <c r="K426" s="163"/>
    </row>
    <row r="427" spans="3:11" ht="15.75" customHeight="1" x14ac:dyDescent="0.2">
      <c r="C427" s="162"/>
      <c r="K427" s="163"/>
    </row>
    <row r="428" spans="3:11" ht="15.75" customHeight="1" x14ac:dyDescent="0.2">
      <c r="C428" s="162"/>
      <c r="K428" s="163"/>
    </row>
    <row r="429" spans="3:11" ht="15.75" customHeight="1" x14ac:dyDescent="0.2">
      <c r="C429" s="162"/>
      <c r="K429" s="163"/>
    </row>
    <row r="430" spans="3:11" ht="15.75" customHeight="1" x14ac:dyDescent="0.2">
      <c r="C430" s="162"/>
      <c r="K430" s="163"/>
    </row>
    <row r="431" spans="3:11" ht="15.75" customHeight="1" x14ac:dyDescent="0.2">
      <c r="C431" s="162"/>
      <c r="K431" s="163"/>
    </row>
    <row r="432" spans="3:11" ht="15.75" customHeight="1" x14ac:dyDescent="0.2">
      <c r="C432" s="162"/>
      <c r="K432" s="163"/>
    </row>
    <row r="433" spans="3:11" ht="15.75" customHeight="1" x14ac:dyDescent="0.2">
      <c r="C433" s="162"/>
      <c r="K433" s="163"/>
    </row>
    <row r="434" spans="3:11" ht="15.75" customHeight="1" x14ac:dyDescent="0.2">
      <c r="C434" s="162"/>
      <c r="K434" s="163"/>
    </row>
    <row r="435" spans="3:11" ht="15.75" customHeight="1" x14ac:dyDescent="0.2">
      <c r="C435" s="162"/>
      <c r="K435" s="163"/>
    </row>
    <row r="436" spans="3:11" ht="15.75" customHeight="1" x14ac:dyDescent="0.2">
      <c r="C436" s="162"/>
      <c r="K436" s="163"/>
    </row>
    <row r="437" spans="3:11" ht="15.75" customHeight="1" x14ac:dyDescent="0.2">
      <c r="C437" s="162"/>
      <c r="K437" s="163"/>
    </row>
    <row r="438" spans="3:11" ht="15.75" customHeight="1" x14ac:dyDescent="0.2">
      <c r="C438" s="162"/>
      <c r="K438" s="163"/>
    </row>
    <row r="439" spans="3:11" ht="15.75" customHeight="1" x14ac:dyDescent="0.2">
      <c r="C439" s="162"/>
      <c r="K439" s="163"/>
    </row>
    <row r="440" spans="3:11" ht="15.75" customHeight="1" x14ac:dyDescent="0.2">
      <c r="C440" s="162"/>
      <c r="K440" s="163"/>
    </row>
    <row r="441" spans="3:11" ht="15.75" customHeight="1" x14ac:dyDescent="0.2">
      <c r="C441" s="162"/>
      <c r="K441" s="163"/>
    </row>
    <row r="442" spans="3:11" ht="15.75" customHeight="1" x14ac:dyDescent="0.2">
      <c r="C442" s="162"/>
      <c r="K442" s="163"/>
    </row>
    <row r="443" spans="3:11" ht="15.75" customHeight="1" x14ac:dyDescent="0.2">
      <c r="C443" s="162"/>
      <c r="K443" s="163"/>
    </row>
    <row r="444" spans="3:11" ht="15.75" customHeight="1" x14ac:dyDescent="0.2">
      <c r="C444" s="162"/>
      <c r="K444" s="163"/>
    </row>
    <row r="445" spans="3:11" ht="15.75" customHeight="1" x14ac:dyDescent="0.2">
      <c r="C445" s="162"/>
      <c r="K445" s="163"/>
    </row>
    <row r="446" spans="3:11" ht="15.75" customHeight="1" x14ac:dyDescent="0.2">
      <c r="C446" s="162"/>
      <c r="K446" s="163"/>
    </row>
    <row r="447" spans="3:11" ht="15.75" customHeight="1" x14ac:dyDescent="0.2">
      <c r="C447" s="162"/>
      <c r="K447" s="163"/>
    </row>
    <row r="448" spans="3:11" ht="15.75" customHeight="1" x14ac:dyDescent="0.2">
      <c r="C448" s="162"/>
      <c r="K448" s="163"/>
    </row>
    <row r="449" spans="3:11" ht="15.75" customHeight="1" x14ac:dyDescent="0.2">
      <c r="C449" s="162"/>
      <c r="K449" s="163"/>
    </row>
    <row r="450" spans="3:11" ht="15.75" customHeight="1" x14ac:dyDescent="0.2">
      <c r="C450" s="162"/>
      <c r="K450" s="163"/>
    </row>
    <row r="451" spans="3:11" ht="15.75" customHeight="1" x14ac:dyDescent="0.2">
      <c r="C451" s="162"/>
      <c r="K451" s="163"/>
    </row>
    <row r="452" spans="3:11" ht="15.75" customHeight="1" x14ac:dyDescent="0.2">
      <c r="C452" s="162"/>
      <c r="K452" s="163"/>
    </row>
    <row r="453" spans="3:11" ht="15.75" customHeight="1" x14ac:dyDescent="0.2">
      <c r="C453" s="162"/>
      <c r="K453" s="163"/>
    </row>
    <row r="454" spans="3:11" ht="15.75" customHeight="1" x14ac:dyDescent="0.2">
      <c r="C454" s="162"/>
      <c r="K454" s="163"/>
    </row>
    <row r="455" spans="3:11" ht="15.75" customHeight="1" x14ac:dyDescent="0.2">
      <c r="C455" s="162"/>
      <c r="K455" s="163"/>
    </row>
    <row r="456" spans="3:11" ht="15.75" customHeight="1" x14ac:dyDescent="0.2">
      <c r="C456" s="162"/>
      <c r="K456" s="163"/>
    </row>
    <row r="457" spans="3:11" ht="15.75" customHeight="1" x14ac:dyDescent="0.2">
      <c r="C457" s="162"/>
      <c r="K457" s="163"/>
    </row>
    <row r="458" spans="3:11" ht="15.75" customHeight="1" x14ac:dyDescent="0.2">
      <c r="C458" s="162"/>
      <c r="K458" s="163"/>
    </row>
    <row r="459" spans="3:11" ht="15.75" customHeight="1" x14ac:dyDescent="0.2">
      <c r="C459" s="162"/>
      <c r="K459" s="163"/>
    </row>
    <row r="460" spans="3:11" ht="15.75" customHeight="1" x14ac:dyDescent="0.2">
      <c r="C460" s="162"/>
      <c r="K460" s="163"/>
    </row>
    <row r="461" spans="3:11" ht="15.75" customHeight="1" x14ac:dyDescent="0.2">
      <c r="C461" s="162"/>
      <c r="K461" s="163"/>
    </row>
    <row r="462" spans="3:11" ht="15.75" customHeight="1" x14ac:dyDescent="0.2">
      <c r="C462" s="162"/>
      <c r="K462" s="163"/>
    </row>
    <row r="463" spans="3:11" ht="15.75" customHeight="1" x14ac:dyDescent="0.2">
      <c r="C463" s="162"/>
      <c r="K463" s="163"/>
    </row>
    <row r="464" spans="3:11" ht="15.75" customHeight="1" x14ac:dyDescent="0.2">
      <c r="C464" s="162"/>
      <c r="K464" s="163"/>
    </row>
    <row r="465" spans="3:11" ht="15.75" customHeight="1" x14ac:dyDescent="0.2">
      <c r="C465" s="162"/>
      <c r="K465" s="163"/>
    </row>
    <row r="466" spans="3:11" ht="15.75" customHeight="1" x14ac:dyDescent="0.2">
      <c r="C466" s="162"/>
      <c r="K466" s="163"/>
    </row>
    <row r="467" spans="3:11" ht="15.75" customHeight="1" x14ac:dyDescent="0.2">
      <c r="C467" s="162"/>
      <c r="K467" s="163"/>
    </row>
    <row r="468" spans="3:11" ht="15.75" customHeight="1" x14ac:dyDescent="0.2">
      <c r="C468" s="162"/>
      <c r="K468" s="163"/>
    </row>
    <row r="469" spans="3:11" ht="15.75" customHeight="1" x14ac:dyDescent="0.2">
      <c r="C469" s="162"/>
      <c r="K469" s="163"/>
    </row>
    <row r="470" spans="3:11" ht="15.75" customHeight="1" x14ac:dyDescent="0.2">
      <c r="C470" s="162"/>
      <c r="K470" s="163"/>
    </row>
    <row r="471" spans="3:11" ht="15.75" customHeight="1" x14ac:dyDescent="0.2">
      <c r="C471" s="162"/>
      <c r="K471" s="163"/>
    </row>
    <row r="472" spans="3:11" ht="15.75" customHeight="1" x14ac:dyDescent="0.2">
      <c r="C472" s="162"/>
      <c r="K472" s="163"/>
    </row>
    <row r="473" spans="3:11" ht="15.75" customHeight="1" x14ac:dyDescent="0.2">
      <c r="C473" s="162"/>
      <c r="K473" s="163"/>
    </row>
    <row r="474" spans="3:11" ht="15.75" customHeight="1" x14ac:dyDescent="0.2">
      <c r="C474" s="162"/>
      <c r="K474" s="163"/>
    </row>
    <row r="475" spans="3:11" ht="15.75" customHeight="1" x14ac:dyDescent="0.2">
      <c r="C475" s="162"/>
      <c r="K475" s="163"/>
    </row>
    <row r="476" spans="3:11" ht="15.75" customHeight="1" x14ac:dyDescent="0.2">
      <c r="C476" s="162"/>
      <c r="K476" s="163"/>
    </row>
    <row r="477" spans="3:11" ht="15.75" customHeight="1" x14ac:dyDescent="0.2">
      <c r="C477" s="162"/>
      <c r="K477" s="163"/>
    </row>
    <row r="478" spans="3:11" ht="15.75" customHeight="1" x14ac:dyDescent="0.2">
      <c r="C478" s="162"/>
      <c r="K478" s="163"/>
    </row>
    <row r="479" spans="3:11" ht="15.75" customHeight="1" x14ac:dyDescent="0.2">
      <c r="C479" s="162"/>
      <c r="K479" s="163"/>
    </row>
    <row r="480" spans="3:11" ht="15.75" customHeight="1" x14ac:dyDescent="0.2">
      <c r="C480" s="162"/>
      <c r="K480" s="163"/>
    </row>
    <row r="481" spans="3:11" ht="15.75" customHeight="1" x14ac:dyDescent="0.2">
      <c r="C481" s="162"/>
      <c r="K481" s="163"/>
    </row>
    <row r="482" spans="3:11" ht="15.75" customHeight="1" x14ac:dyDescent="0.2">
      <c r="C482" s="162"/>
      <c r="K482" s="163"/>
    </row>
    <row r="483" spans="3:11" ht="15.75" customHeight="1" x14ac:dyDescent="0.2">
      <c r="C483" s="162"/>
      <c r="K483" s="163"/>
    </row>
    <row r="484" spans="3:11" ht="15.75" customHeight="1" x14ac:dyDescent="0.2">
      <c r="C484" s="162"/>
      <c r="K484" s="163"/>
    </row>
    <row r="485" spans="3:11" ht="15.75" customHeight="1" x14ac:dyDescent="0.2">
      <c r="C485" s="162"/>
      <c r="K485" s="163"/>
    </row>
    <row r="486" spans="3:11" ht="15.75" customHeight="1" x14ac:dyDescent="0.2">
      <c r="C486" s="162"/>
      <c r="K486" s="163"/>
    </row>
    <row r="487" spans="3:11" ht="15.75" customHeight="1" x14ac:dyDescent="0.2">
      <c r="C487" s="162"/>
      <c r="K487" s="163"/>
    </row>
    <row r="488" spans="3:11" ht="15.75" customHeight="1" x14ac:dyDescent="0.2">
      <c r="C488" s="162"/>
      <c r="K488" s="163"/>
    </row>
    <row r="489" spans="3:11" ht="15.75" customHeight="1" x14ac:dyDescent="0.2">
      <c r="C489" s="162"/>
      <c r="K489" s="163"/>
    </row>
    <row r="490" spans="3:11" ht="15.75" customHeight="1" x14ac:dyDescent="0.2">
      <c r="C490" s="162"/>
      <c r="K490" s="163"/>
    </row>
    <row r="491" spans="3:11" ht="15.75" customHeight="1" x14ac:dyDescent="0.2">
      <c r="C491" s="162"/>
      <c r="K491" s="163"/>
    </row>
    <row r="492" spans="3:11" ht="15.75" customHeight="1" x14ac:dyDescent="0.2">
      <c r="C492" s="162"/>
      <c r="K492" s="163"/>
    </row>
    <row r="493" spans="3:11" ht="15.75" customHeight="1" x14ac:dyDescent="0.2">
      <c r="C493" s="162"/>
      <c r="K493" s="163"/>
    </row>
    <row r="494" spans="3:11" ht="15.75" customHeight="1" x14ac:dyDescent="0.2">
      <c r="C494" s="162"/>
      <c r="K494" s="163"/>
    </row>
    <row r="495" spans="3:11" ht="15.75" customHeight="1" x14ac:dyDescent="0.2">
      <c r="C495" s="162"/>
      <c r="K495" s="163"/>
    </row>
    <row r="496" spans="3:11" ht="15.75" customHeight="1" x14ac:dyDescent="0.2">
      <c r="C496" s="162"/>
      <c r="K496" s="163"/>
    </row>
    <row r="497" spans="3:11" ht="15.75" customHeight="1" x14ac:dyDescent="0.2">
      <c r="C497" s="162"/>
      <c r="K497" s="163"/>
    </row>
    <row r="498" spans="3:11" ht="15.75" customHeight="1" x14ac:dyDescent="0.2">
      <c r="C498" s="162"/>
      <c r="K498" s="163"/>
    </row>
    <row r="499" spans="3:11" ht="15.75" customHeight="1" x14ac:dyDescent="0.2">
      <c r="C499" s="162"/>
      <c r="K499" s="163"/>
    </row>
    <row r="500" spans="3:11" ht="15.75" customHeight="1" x14ac:dyDescent="0.2">
      <c r="C500" s="162"/>
      <c r="K500" s="163"/>
    </row>
    <row r="501" spans="3:11" ht="15.75" customHeight="1" x14ac:dyDescent="0.2">
      <c r="C501" s="162"/>
      <c r="K501" s="163"/>
    </row>
    <row r="502" spans="3:11" ht="15.75" customHeight="1" x14ac:dyDescent="0.2">
      <c r="C502" s="162"/>
      <c r="K502" s="163"/>
    </row>
    <row r="503" spans="3:11" ht="15.75" customHeight="1" x14ac:dyDescent="0.2">
      <c r="C503" s="162"/>
      <c r="K503" s="163"/>
    </row>
    <row r="504" spans="3:11" ht="15.75" customHeight="1" x14ac:dyDescent="0.2">
      <c r="C504" s="162"/>
      <c r="K504" s="163"/>
    </row>
    <row r="505" spans="3:11" ht="15.75" customHeight="1" x14ac:dyDescent="0.2">
      <c r="C505" s="162"/>
      <c r="K505" s="163"/>
    </row>
    <row r="506" spans="3:11" ht="15.75" customHeight="1" x14ac:dyDescent="0.2">
      <c r="C506" s="162"/>
      <c r="K506" s="163"/>
    </row>
    <row r="507" spans="3:11" ht="15.75" customHeight="1" x14ac:dyDescent="0.2">
      <c r="C507" s="162"/>
      <c r="K507" s="163"/>
    </row>
    <row r="508" spans="3:11" ht="15.75" customHeight="1" x14ac:dyDescent="0.2">
      <c r="C508" s="162"/>
      <c r="K508" s="163"/>
    </row>
    <row r="509" spans="3:11" ht="15.75" customHeight="1" x14ac:dyDescent="0.2">
      <c r="C509" s="162"/>
      <c r="K509" s="163"/>
    </row>
    <row r="510" spans="3:11" ht="15.75" customHeight="1" x14ac:dyDescent="0.2">
      <c r="C510" s="162"/>
      <c r="K510" s="163"/>
    </row>
    <row r="511" spans="3:11" ht="15.75" customHeight="1" x14ac:dyDescent="0.2">
      <c r="C511" s="162"/>
      <c r="K511" s="163"/>
    </row>
    <row r="512" spans="3:11" ht="15.75" customHeight="1" x14ac:dyDescent="0.2">
      <c r="C512" s="162"/>
      <c r="K512" s="163"/>
    </row>
    <row r="513" spans="3:11" ht="15.75" customHeight="1" x14ac:dyDescent="0.2">
      <c r="C513" s="162"/>
      <c r="K513" s="163"/>
    </row>
    <row r="514" spans="3:11" ht="15.75" customHeight="1" x14ac:dyDescent="0.2">
      <c r="C514" s="162"/>
      <c r="K514" s="163"/>
    </row>
    <row r="515" spans="3:11" ht="15.75" customHeight="1" x14ac:dyDescent="0.2">
      <c r="C515" s="162"/>
      <c r="K515" s="163"/>
    </row>
    <row r="516" spans="3:11" ht="15.75" customHeight="1" x14ac:dyDescent="0.2">
      <c r="C516" s="162"/>
      <c r="K516" s="163"/>
    </row>
    <row r="517" spans="3:11" ht="15.75" customHeight="1" x14ac:dyDescent="0.2">
      <c r="C517" s="162"/>
      <c r="K517" s="163"/>
    </row>
    <row r="518" spans="3:11" ht="15.75" customHeight="1" x14ac:dyDescent="0.2">
      <c r="C518" s="162"/>
      <c r="K518" s="163"/>
    </row>
    <row r="519" spans="3:11" ht="15.75" customHeight="1" x14ac:dyDescent="0.2">
      <c r="C519" s="162"/>
      <c r="K519" s="163"/>
    </row>
    <row r="520" spans="3:11" ht="15.75" customHeight="1" x14ac:dyDescent="0.2">
      <c r="C520" s="162"/>
      <c r="K520" s="163"/>
    </row>
    <row r="521" spans="3:11" ht="15.75" customHeight="1" x14ac:dyDescent="0.2">
      <c r="C521" s="162"/>
      <c r="K521" s="163"/>
    </row>
    <row r="522" spans="3:11" ht="15.75" customHeight="1" x14ac:dyDescent="0.2">
      <c r="C522" s="162"/>
      <c r="K522" s="163"/>
    </row>
    <row r="523" spans="3:11" ht="15.75" customHeight="1" x14ac:dyDescent="0.2">
      <c r="C523" s="162"/>
      <c r="K523" s="163"/>
    </row>
    <row r="524" spans="3:11" ht="15.75" customHeight="1" x14ac:dyDescent="0.2">
      <c r="C524" s="162"/>
      <c r="K524" s="163"/>
    </row>
    <row r="525" spans="3:11" ht="15.75" customHeight="1" x14ac:dyDescent="0.2">
      <c r="C525" s="162"/>
      <c r="K525" s="163"/>
    </row>
    <row r="526" spans="3:11" ht="15.75" customHeight="1" x14ac:dyDescent="0.2">
      <c r="C526" s="162"/>
      <c r="K526" s="163"/>
    </row>
    <row r="527" spans="3:11" ht="15.75" customHeight="1" x14ac:dyDescent="0.2">
      <c r="C527" s="162"/>
      <c r="K527" s="163"/>
    </row>
    <row r="528" spans="3:11" ht="15.75" customHeight="1" x14ac:dyDescent="0.2">
      <c r="C528" s="162"/>
      <c r="K528" s="163"/>
    </row>
    <row r="529" spans="3:11" ht="15.75" customHeight="1" x14ac:dyDescent="0.2">
      <c r="C529" s="162"/>
      <c r="K529" s="163"/>
    </row>
    <row r="530" spans="3:11" ht="15.75" customHeight="1" x14ac:dyDescent="0.2">
      <c r="C530" s="162"/>
      <c r="K530" s="163"/>
    </row>
    <row r="531" spans="3:11" ht="15.75" customHeight="1" x14ac:dyDescent="0.2">
      <c r="C531" s="162"/>
      <c r="K531" s="163"/>
    </row>
    <row r="532" spans="3:11" ht="15.75" customHeight="1" x14ac:dyDescent="0.2">
      <c r="C532" s="162"/>
      <c r="K532" s="163"/>
    </row>
    <row r="533" spans="3:11" ht="15.75" customHeight="1" x14ac:dyDescent="0.2">
      <c r="C533" s="162"/>
      <c r="K533" s="163"/>
    </row>
    <row r="534" spans="3:11" ht="15.75" customHeight="1" x14ac:dyDescent="0.2">
      <c r="C534" s="162"/>
      <c r="K534" s="163"/>
    </row>
    <row r="535" spans="3:11" ht="15.75" customHeight="1" x14ac:dyDescent="0.2">
      <c r="C535" s="162"/>
      <c r="K535" s="163"/>
    </row>
    <row r="536" spans="3:11" ht="15.75" customHeight="1" x14ac:dyDescent="0.2">
      <c r="C536" s="162"/>
      <c r="K536" s="163"/>
    </row>
    <row r="537" spans="3:11" ht="15.75" customHeight="1" x14ac:dyDescent="0.2">
      <c r="C537" s="162"/>
      <c r="K537" s="163"/>
    </row>
    <row r="538" spans="3:11" ht="15.75" customHeight="1" x14ac:dyDescent="0.2">
      <c r="C538" s="162"/>
      <c r="K538" s="163"/>
    </row>
    <row r="539" spans="3:11" ht="15.75" customHeight="1" x14ac:dyDescent="0.2">
      <c r="C539" s="162"/>
      <c r="K539" s="163"/>
    </row>
    <row r="540" spans="3:11" ht="15.75" customHeight="1" x14ac:dyDescent="0.2">
      <c r="C540" s="162"/>
      <c r="K540" s="163"/>
    </row>
    <row r="541" spans="3:11" ht="15.75" customHeight="1" x14ac:dyDescent="0.2">
      <c r="C541" s="162"/>
      <c r="K541" s="163"/>
    </row>
    <row r="542" spans="3:11" ht="15.75" customHeight="1" x14ac:dyDescent="0.2">
      <c r="C542" s="162"/>
      <c r="K542" s="163"/>
    </row>
    <row r="543" spans="3:11" ht="15.75" customHeight="1" x14ac:dyDescent="0.2">
      <c r="C543" s="162"/>
      <c r="K543" s="163"/>
    </row>
    <row r="544" spans="3:11" ht="15.75" customHeight="1" x14ac:dyDescent="0.2">
      <c r="C544" s="162"/>
      <c r="K544" s="163"/>
    </row>
    <row r="545" spans="3:11" ht="15.75" customHeight="1" x14ac:dyDescent="0.2">
      <c r="C545" s="162"/>
      <c r="K545" s="163"/>
    </row>
    <row r="546" spans="3:11" ht="15.75" customHeight="1" x14ac:dyDescent="0.2">
      <c r="C546" s="162"/>
      <c r="K546" s="163"/>
    </row>
    <row r="547" spans="3:11" ht="15.75" customHeight="1" x14ac:dyDescent="0.2">
      <c r="C547" s="162"/>
      <c r="K547" s="163"/>
    </row>
    <row r="548" spans="3:11" ht="15.75" customHeight="1" x14ac:dyDescent="0.2">
      <c r="C548" s="162"/>
      <c r="K548" s="163"/>
    </row>
    <row r="549" spans="3:11" ht="15.75" customHeight="1" x14ac:dyDescent="0.2">
      <c r="C549" s="162"/>
      <c r="K549" s="163"/>
    </row>
    <row r="550" spans="3:11" ht="15.75" customHeight="1" x14ac:dyDescent="0.2">
      <c r="C550" s="162"/>
      <c r="K550" s="163"/>
    </row>
    <row r="551" spans="3:11" ht="15.75" customHeight="1" x14ac:dyDescent="0.2">
      <c r="C551" s="162"/>
      <c r="K551" s="163"/>
    </row>
    <row r="552" spans="3:11" ht="15.75" customHeight="1" x14ac:dyDescent="0.2">
      <c r="C552" s="162"/>
      <c r="K552" s="163"/>
    </row>
    <row r="553" spans="3:11" ht="15.75" customHeight="1" x14ac:dyDescent="0.2">
      <c r="C553" s="162"/>
      <c r="K553" s="163"/>
    </row>
    <row r="554" spans="3:11" ht="15.75" customHeight="1" x14ac:dyDescent="0.2">
      <c r="C554" s="162"/>
      <c r="K554" s="163"/>
    </row>
    <row r="555" spans="3:11" ht="15.75" customHeight="1" x14ac:dyDescent="0.2">
      <c r="C555" s="162"/>
      <c r="K555" s="163"/>
    </row>
    <row r="556" spans="3:11" ht="15.75" customHeight="1" x14ac:dyDescent="0.2">
      <c r="C556" s="162"/>
      <c r="K556" s="163"/>
    </row>
    <row r="557" spans="3:11" ht="15.75" customHeight="1" x14ac:dyDescent="0.2">
      <c r="C557" s="162"/>
      <c r="K557" s="163"/>
    </row>
    <row r="558" spans="3:11" ht="15.75" customHeight="1" x14ac:dyDescent="0.2">
      <c r="C558" s="162"/>
      <c r="K558" s="163"/>
    </row>
    <row r="559" spans="3:11" ht="15.75" customHeight="1" x14ac:dyDescent="0.2">
      <c r="C559" s="162"/>
      <c r="K559" s="163"/>
    </row>
    <row r="560" spans="3:11" ht="15.75" customHeight="1" x14ac:dyDescent="0.2">
      <c r="C560" s="162"/>
      <c r="K560" s="163"/>
    </row>
    <row r="561" spans="3:11" ht="15.75" customHeight="1" x14ac:dyDescent="0.2">
      <c r="C561" s="162"/>
      <c r="K561" s="163"/>
    </row>
    <row r="562" spans="3:11" ht="15.75" customHeight="1" x14ac:dyDescent="0.2">
      <c r="C562" s="162"/>
      <c r="K562" s="163"/>
    </row>
    <row r="563" spans="3:11" ht="15.75" customHeight="1" x14ac:dyDescent="0.2">
      <c r="C563" s="162"/>
      <c r="K563" s="163"/>
    </row>
    <row r="564" spans="3:11" ht="15.75" customHeight="1" x14ac:dyDescent="0.2">
      <c r="C564" s="162"/>
      <c r="K564" s="163"/>
    </row>
    <row r="565" spans="3:11" ht="15.75" customHeight="1" x14ac:dyDescent="0.2">
      <c r="C565" s="162"/>
      <c r="K565" s="163"/>
    </row>
    <row r="566" spans="3:11" ht="15.75" customHeight="1" x14ac:dyDescent="0.2">
      <c r="C566" s="162"/>
      <c r="K566" s="163"/>
    </row>
    <row r="567" spans="3:11" ht="15.75" customHeight="1" x14ac:dyDescent="0.2">
      <c r="C567" s="162"/>
      <c r="K567" s="163"/>
    </row>
    <row r="568" spans="3:11" ht="15.75" customHeight="1" x14ac:dyDescent="0.2">
      <c r="C568" s="162"/>
      <c r="K568" s="163"/>
    </row>
    <row r="569" spans="3:11" ht="15.75" customHeight="1" x14ac:dyDescent="0.2">
      <c r="C569" s="162"/>
      <c r="K569" s="163"/>
    </row>
    <row r="570" spans="3:11" ht="15.75" customHeight="1" x14ac:dyDescent="0.2">
      <c r="C570" s="162"/>
      <c r="K570" s="163"/>
    </row>
    <row r="571" spans="3:11" ht="15.75" customHeight="1" x14ac:dyDescent="0.2">
      <c r="C571" s="162"/>
      <c r="K571" s="163"/>
    </row>
    <row r="572" spans="3:11" ht="15.75" customHeight="1" x14ac:dyDescent="0.2">
      <c r="C572" s="162"/>
      <c r="K572" s="163"/>
    </row>
    <row r="573" spans="3:11" ht="15.75" customHeight="1" x14ac:dyDescent="0.2">
      <c r="C573" s="162"/>
      <c r="K573" s="163"/>
    </row>
    <row r="574" spans="3:11" ht="15.75" customHeight="1" x14ac:dyDescent="0.2">
      <c r="C574" s="162"/>
      <c r="K574" s="163"/>
    </row>
    <row r="575" spans="3:11" ht="15.75" customHeight="1" x14ac:dyDescent="0.2">
      <c r="C575" s="162"/>
      <c r="K575" s="163"/>
    </row>
    <row r="576" spans="3:11" ht="15.75" customHeight="1" x14ac:dyDescent="0.2">
      <c r="C576" s="162"/>
      <c r="K576" s="163"/>
    </row>
    <row r="577" spans="3:11" ht="15.75" customHeight="1" x14ac:dyDescent="0.2">
      <c r="C577" s="162"/>
      <c r="K577" s="163"/>
    </row>
    <row r="578" spans="3:11" ht="15.75" customHeight="1" x14ac:dyDescent="0.2">
      <c r="C578" s="162"/>
      <c r="K578" s="163"/>
    </row>
    <row r="579" spans="3:11" ht="15.75" customHeight="1" x14ac:dyDescent="0.2">
      <c r="C579" s="162"/>
      <c r="K579" s="163"/>
    </row>
    <row r="580" spans="3:11" ht="15.75" customHeight="1" x14ac:dyDescent="0.2">
      <c r="C580" s="162"/>
      <c r="K580" s="163"/>
    </row>
    <row r="581" spans="3:11" ht="15.75" customHeight="1" x14ac:dyDescent="0.2">
      <c r="C581" s="162"/>
      <c r="K581" s="163"/>
    </row>
    <row r="582" spans="3:11" ht="15.75" customHeight="1" x14ac:dyDescent="0.2">
      <c r="C582" s="162"/>
      <c r="K582" s="163"/>
    </row>
    <row r="583" spans="3:11" ht="15.75" customHeight="1" x14ac:dyDescent="0.2">
      <c r="C583" s="162"/>
      <c r="K583" s="163"/>
    </row>
    <row r="584" spans="3:11" ht="15.75" customHeight="1" x14ac:dyDescent="0.2">
      <c r="C584" s="162"/>
      <c r="K584" s="163"/>
    </row>
    <row r="585" spans="3:11" ht="15.75" customHeight="1" x14ac:dyDescent="0.2">
      <c r="C585" s="162"/>
      <c r="K585" s="163"/>
    </row>
    <row r="586" spans="3:11" ht="15.75" customHeight="1" x14ac:dyDescent="0.2">
      <c r="C586" s="162"/>
      <c r="K586" s="163"/>
    </row>
    <row r="587" spans="3:11" ht="15.75" customHeight="1" x14ac:dyDescent="0.2">
      <c r="C587" s="162"/>
      <c r="K587" s="163"/>
    </row>
    <row r="588" spans="3:11" ht="15.75" customHeight="1" x14ac:dyDescent="0.2">
      <c r="C588" s="162"/>
      <c r="K588" s="163"/>
    </row>
    <row r="589" spans="3:11" ht="15.75" customHeight="1" x14ac:dyDescent="0.2">
      <c r="C589" s="162"/>
      <c r="K589" s="163"/>
    </row>
    <row r="590" spans="3:11" ht="15.75" customHeight="1" x14ac:dyDescent="0.2">
      <c r="C590" s="162"/>
      <c r="K590" s="163"/>
    </row>
    <row r="591" spans="3:11" ht="15.75" customHeight="1" x14ac:dyDescent="0.2">
      <c r="C591" s="162"/>
      <c r="K591" s="163"/>
    </row>
    <row r="592" spans="3:11" ht="15.75" customHeight="1" x14ac:dyDescent="0.2">
      <c r="C592" s="162"/>
      <c r="K592" s="163"/>
    </row>
    <row r="593" spans="3:11" ht="15.75" customHeight="1" x14ac:dyDescent="0.2">
      <c r="C593" s="162"/>
      <c r="K593" s="163"/>
    </row>
    <row r="594" spans="3:11" ht="15.75" customHeight="1" x14ac:dyDescent="0.2">
      <c r="C594" s="162"/>
      <c r="K594" s="163"/>
    </row>
    <row r="595" spans="3:11" ht="15.75" customHeight="1" x14ac:dyDescent="0.2">
      <c r="C595" s="162"/>
      <c r="K595" s="163"/>
    </row>
    <row r="596" spans="3:11" ht="15.75" customHeight="1" x14ac:dyDescent="0.2">
      <c r="C596" s="162"/>
      <c r="K596" s="163"/>
    </row>
    <row r="597" spans="3:11" ht="15.75" customHeight="1" x14ac:dyDescent="0.2">
      <c r="C597" s="162"/>
      <c r="K597" s="163"/>
    </row>
    <row r="598" spans="3:11" ht="15.75" customHeight="1" x14ac:dyDescent="0.2">
      <c r="C598" s="162"/>
      <c r="K598" s="163"/>
    </row>
    <row r="599" spans="3:11" ht="15.75" customHeight="1" x14ac:dyDescent="0.2">
      <c r="C599" s="162"/>
      <c r="K599" s="163"/>
    </row>
    <row r="600" spans="3:11" ht="15.75" customHeight="1" x14ac:dyDescent="0.2">
      <c r="C600" s="162"/>
      <c r="K600" s="163"/>
    </row>
    <row r="601" spans="3:11" ht="15.75" customHeight="1" x14ac:dyDescent="0.2">
      <c r="C601" s="162"/>
      <c r="K601" s="163"/>
    </row>
    <row r="602" spans="3:11" ht="15.75" customHeight="1" x14ac:dyDescent="0.2">
      <c r="C602" s="162"/>
      <c r="K602" s="163"/>
    </row>
    <row r="603" spans="3:11" ht="15.75" customHeight="1" x14ac:dyDescent="0.2">
      <c r="C603" s="162"/>
      <c r="K603" s="163"/>
    </row>
    <row r="604" spans="3:11" ht="15.75" customHeight="1" x14ac:dyDescent="0.2">
      <c r="C604" s="162"/>
      <c r="K604" s="163"/>
    </row>
    <row r="605" spans="3:11" ht="15.75" customHeight="1" x14ac:dyDescent="0.2">
      <c r="C605" s="162"/>
      <c r="K605" s="163"/>
    </row>
    <row r="606" spans="3:11" ht="15.75" customHeight="1" x14ac:dyDescent="0.2">
      <c r="C606" s="162"/>
      <c r="K606" s="163"/>
    </row>
    <row r="607" spans="3:11" ht="15.75" customHeight="1" x14ac:dyDescent="0.2">
      <c r="C607" s="162"/>
      <c r="K607" s="163"/>
    </row>
    <row r="608" spans="3:11" ht="15.75" customHeight="1" x14ac:dyDescent="0.2">
      <c r="C608" s="162"/>
      <c r="K608" s="163"/>
    </row>
    <row r="609" spans="3:11" ht="15.75" customHeight="1" x14ac:dyDescent="0.2">
      <c r="C609" s="162"/>
      <c r="K609" s="163"/>
    </row>
    <row r="610" spans="3:11" ht="15.75" customHeight="1" x14ac:dyDescent="0.2">
      <c r="C610" s="162"/>
      <c r="K610" s="163"/>
    </row>
    <row r="611" spans="3:11" ht="15.75" customHeight="1" x14ac:dyDescent="0.2">
      <c r="C611" s="162"/>
      <c r="K611" s="163"/>
    </row>
    <row r="612" spans="3:11" ht="15.75" customHeight="1" x14ac:dyDescent="0.2">
      <c r="C612" s="162"/>
      <c r="K612" s="163"/>
    </row>
    <row r="613" spans="3:11" ht="15.75" customHeight="1" x14ac:dyDescent="0.2">
      <c r="C613" s="162"/>
      <c r="K613" s="163"/>
    </row>
    <row r="614" spans="3:11" ht="15.75" customHeight="1" x14ac:dyDescent="0.2">
      <c r="C614" s="162"/>
      <c r="K614" s="163"/>
    </row>
    <row r="615" spans="3:11" ht="15.75" customHeight="1" x14ac:dyDescent="0.2">
      <c r="C615" s="162"/>
      <c r="K615" s="163"/>
    </row>
    <row r="616" spans="3:11" ht="15.75" customHeight="1" x14ac:dyDescent="0.2">
      <c r="C616" s="162"/>
      <c r="K616" s="163"/>
    </row>
    <row r="617" spans="3:11" ht="15.75" customHeight="1" x14ac:dyDescent="0.2">
      <c r="C617" s="162"/>
      <c r="K617" s="163"/>
    </row>
    <row r="618" spans="3:11" ht="15.75" customHeight="1" x14ac:dyDescent="0.2">
      <c r="C618" s="162"/>
      <c r="K618" s="163"/>
    </row>
    <row r="619" spans="3:11" ht="15.75" customHeight="1" x14ac:dyDescent="0.2">
      <c r="C619" s="162"/>
      <c r="K619" s="163"/>
    </row>
    <row r="620" spans="3:11" ht="15.75" customHeight="1" x14ac:dyDescent="0.2">
      <c r="C620" s="162"/>
      <c r="K620" s="163"/>
    </row>
    <row r="621" spans="3:11" ht="15.75" customHeight="1" x14ac:dyDescent="0.2">
      <c r="C621" s="162"/>
      <c r="K621" s="163"/>
    </row>
    <row r="622" spans="3:11" ht="15.75" customHeight="1" x14ac:dyDescent="0.2">
      <c r="C622" s="162"/>
      <c r="K622" s="163"/>
    </row>
    <row r="623" spans="3:11" ht="15.75" customHeight="1" x14ac:dyDescent="0.2">
      <c r="C623" s="162"/>
      <c r="K623" s="163"/>
    </row>
    <row r="624" spans="3:11" ht="15.75" customHeight="1" x14ac:dyDescent="0.2">
      <c r="C624" s="162"/>
      <c r="K624" s="163"/>
    </row>
    <row r="625" spans="3:11" ht="15.75" customHeight="1" x14ac:dyDescent="0.2">
      <c r="C625" s="162"/>
      <c r="K625" s="163"/>
    </row>
    <row r="626" spans="3:11" ht="15.75" customHeight="1" x14ac:dyDescent="0.2">
      <c r="C626" s="162"/>
      <c r="K626" s="163"/>
    </row>
    <row r="627" spans="3:11" ht="15.75" customHeight="1" x14ac:dyDescent="0.2">
      <c r="C627" s="162"/>
      <c r="K627" s="163"/>
    </row>
    <row r="628" spans="3:11" ht="15.75" customHeight="1" x14ac:dyDescent="0.2">
      <c r="C628" s="162"/>
      <c r="K628" s="163"/>
    </row>
    <row r="629" spans="3:11" ht="15.75" customHeight="1" x14ac:dyDescent="0.2">
      <c r="C629" s="162"/>
      <c r="K629" s="163"/>
    </row>
    <row r="630" spans="3:11" ht="15.75" customHeight="1" x14ac:dyDescent="0.2">
      <c r="C630" s="162"/>
      <c r="K630" s="163"/>
    </row>
    <row r="631" spans="3:11" ht="15.75" customHeight="1" x14ac:dyDescent="0.2">
      <c r="C631" s="162"/>
      <c r="K631" s="163"/>
    </row>
    <row r="632" spans="3:11" ht="15.75" customHeight="1" x14ac:dyDescent="0.2">
      <c r="C632" s="162"/>
      <c r="K632" s="163"/>
    </row>
    <row r="633" spans="3:11" ht="15.75" customHeight="1" x14ac:dyDescent="0.2">
      <c r="C633" s="162"/>
      <c r="K633" s="163"/>
    </row>
    <row r="634" spans="3:11" ht="15.75" customHeight="1" x14ac:dyDescent="0.2">
      <c r="C634" s="162"/>
      <c r="K634" s="163"/>
    </row>
    <row r="635" spans="3:11" ht="15.75" customHeight="1" x14ac:dyDescent="0.2">
      <c r="C635" s="162"/>
      <c r="K635" s="163"/>
    </row>
    <row r="636" spans="3:11" ht="15.75" customHeight="1" x14ac:dyDescent="0.2">
      <c r="C636" s="162"/>
      <c r="K636" s="163"/>
    </row>
    <row r="637" spans="3:11" ht="15.75" customHeight="1" x14ac:dyDescent="0.2">
      <c r="C637" s="162"/>
      <c r="K637" s="163"/>
    </row>
    <row r="638" spans="3:11" ht="15.75" customHeight="1" x14ac:dyDescent="0.2">
      <c r="C638" s="162"/>
      <c r="K638" s="163"/>
    </row>
    <row r="639" spans="3:11" ht="15.75" customHeight="1" x14ac:dyDescent="0.2">
      <c r="C639" s="162"/>
      <c r="K639" s="163"/>
    </row>
    <row r="640" spans="3:11" ht="15.75" customHeight="1" x14ac:dyDescent="0.2">
      <c r="C640" s="162"/>
      <c r="K640" s="163"/>
    </row>
    <row r="641" spans="3:11" ht="15.75" customHeight="1" x14ac:dyDescent="0.2">
      <c r="C641" s="162"/>
      <c r="K641" s="163"/>
    </row>
    <row r="642" spans="3:11" ht="15.75" customHeight="1" x14ac:dyDescent="0.2">
      <c r="C642" s="162"/>
      <c r="K642" s="163"/>
    </row>
    <row r="643" spans="3:11" ht="15.75" customHeight="1" x14ac:dyDescent="0.2">
      <c r="C643" s="162"/>
      <c r="K643" s="163"/>
    </row>
    <row r="644" spans="3:11" ht="15.75" customHeight="1" x14ac:dyDescent="0.2">
      <c r="C644" s="162"/>
      <c r="K644" s="163"/>
    </row>
    <row r="645" spans="3:11" ht="15.75" customHeight="1" x14ac:dyDescent="0.2">
      <c r="C645" s="162"/>
      <c r="K645" s="163"/>
    </row>
    <row r="646" spans="3:11" ht="15.75" customHeight="1" x14ac:dyDescent="0.2">
      <c r="C646" s="162"/>
      <c r="K646" s="163"/>
    </row>
    <row r="647" spans="3:11" ht="15.75" customHeight="1" x14ac:dyDescent="0.2">
      <c r="C647" s="162"/>
      <c r="K647" s="163"/>
    </row>
    <row r="648" spans="3:11" ht="15.75" customHeight="1" x14ac:dyDescent="0.2">
      <c r="C648" s="162"/>
      <c r="K648" s="163"/>
    </row>
    <row r="649" spans="3:11" ht="15.75" customHeight="1" x14ac:dyDescent="0.2">
      <c r="C649" s="162"/>
      <c r="K649" s="163"/>
    </row>
    <row r="650" spans="3:11" ht="15.75" customHeight="1" x14ac:dyDescent="0.2">
      <c r="C650" s="162"/>
      <c r="K650" s="163"/>
    </row>
    <row r="651" spans="3:11" ht="15.75" customHeight="1" x14ac:dyDescent="0.2">
      <c r="C651" s="162"/>
      <c r="K651" s="163"/>
    </row>
    <row r="652" spans="3:11" ht="15.75" customHeight="1" x14ac:dyDescent="0.2">
      <c r="C652" s="162"/>
      <c r="K652" s="163"/>
    </row>
    <row r="653" spans="3:11" ht="15.75" customHeight="1" x14ac:dyDescent="0.2">
      <c r="C653" s="162"/>
      <c r="K653" s="163"/>
    </row>
    <row r="654" spans="3:11" ht="15.75" customHeight="1" x14ac:dyDescent="0.2">
      <c r="C654" s="162"/>
      <c r="K654" s="163"/>
    </row>
    <row r="655" spans="3:11" ht="15.75" customHeight="1" x14ac:dyDescent="0.2">
      <c r="C655" s="162"/>
      <c r="K655" s="163"/>
    </row>
    <row r="656" spans="3:11" ht="15.75" customHeight="1" x14ac:dyDescent="0.2">
      <c r="C656" s="162"/>
      <c r="K656" s="163"/>
    </row>
    <row r="657" spans="3:11" ht="15.75" customHeight="1" x14ac:dyDescent="0.2">
      <c r="C657" s="162"/>
      <c r="K657" s="163"/>
    </row>
    <row r="658" spans="3:11" ht="15.75" customHeight="1" x14ac:dyDescent="0.2">
      <c r="C658" s="162"/>
      <c r="K658" s="163"/>
    </row>
    <row r="659" spans="3:11" ht="15.75" customHeight="1" x14ac:dyDescent="0.2">
      <c r="C659" s="162"/>
      <c r="K659" s="163"/>
    </row>
    <row r="660" spans="3:11" ht="15.75" customHeight="1" x14ac:dyDescent="0.2">
      <c r="C660" s="162"/>
      <c r="K660" s="163"/>
    </row>
    <row r="661" spans="3:11" ht="15.75" customHeight="1" x14ac:dyDescent="0.2">
      <c r="C661" s="162"/>
      <c r="K661" s="163"/>
    </row>
    <row r="662" spans="3:11" ht="15.75" customHeight="1" x14ac:dyDescent="0.2">
      <c r="C662" s="162"/>
      <c r="K662" s="163"/>
    </row>
    <row r="663" spans="3:11" ht="15.75" customHeight="1" x14ac:dyDescent="0.2">
      <c r="C663" s="162"/>
      <c r="K663" s="163"/>
    </row>
    <row r="664" spans="3:11" ht="15.75" customHeight="1" x14ac:dyDescent="0.2">
      <c r="C664" s="162"/>
      <c r="K664" s="163"/>
    </row>
    <row r="665" spans="3:11" ht="15.75" customHeight="1" x14ac:dyDescent="0.2">
      <c r="C665" s="162"/>
      <c r="K665" s="163"/>
    </row>
    <row r="666" spans="3:11" ht="15.75" customHeight="1" x14ac:dyDescent="0.2">
      <c r="C666" s="162"/>
      <c r="K666" s="163"/>
    </row>
    <row r="667" spans="3:11" ht="15.75" customHeight="1" x14ac:dyDescent="0.2">
      <c r="C667" s="162"/>
      <c r="K667" s="163"/>
    </row>
    <row r="668" spans="3:11" ht="15.75" customHeight="1" x14ac:dyDescent="0.2">
      <c r="C668" s="162"/>
      <c r="K668" s="163"/>
    </row>
    <row r="669" spans="3:11" ht="15.75" customHeight="1" x14ac:dyDescent="0.2">
      <c r="C669" s="162"/>
      <c r="K669" s="163"/>
    </row>
    <row r="670" spans="3:11" ht="15.75" customHeight="1" x14ac:dyDescent="0.2">
      <c r="C670" s="162"/>
      <c r="K670" s="163"/>
    </row>
    <row r="671" spans="3:11" ht="15.75" customHeight="1" x14ac:dyDescent="0.2">
      <c r="C671" s="162"/>
      <c r="K671" s="163"/>
    </row>
    <row r="672" spans="3:11" ht="15.75" customHeight="1" x14ac:dyDescent="0.2">
      <c r="C672" s="162"/>
      <c r="K672" s="163"/>
    </row>
    <row r="673" spans="3:11" ht="15.75" customHeight="1" x14ac:dyDescent="0.2">
      <c r="C673" s="162"/>
      <c r="K673" s="163"/>
    </row>
    <row r="674" spans="3:11" ht="15.75" customHeight="1" x14ac:dyDescent="0.2">
      <c r="C674" s="162"/>
      <c r="K674" s="163"/>
    </row>
    <row r="675" spans="3:11" ht="15.75" customHeight="1" x14ac:dyDescent="0.2">
      <c r="C675" s="162"/>
      <c r="K675" s="163"/>
    </row>
    <row r="676" spans="3:11" ht="15.75" customHeight="1" x14ac:dyDescent="0.2">
      <c r="C676" s="162"/>
      <c r="K676" s="163"/>
    </row>
    <row r="677" spans="3:11" ht="15.75" customHeight="1" x14ac:dyDescent="0.2">
      <c r="C677" s="162"/>
      <c r="K677" s="163"/>
    </row>
    <row r="678" spans="3:11" ht="15.75" customHeight="1" x14ac:dyDescent="0.2">
      <c r="C678" s="162"/>
      <c r="K678" s="163"/>
    </row>
    <row r="679" spans="3:11" ht="15.75" customHeight="1" x14ac:dyDescent="0.2">
      <c r="C679" s="162"/>
      <c r="K679" s="163"/>
    </row>
    <row r="680" spans="3:11" ht="15.75" customHeight="1" x14ac:dyDescent="0.2">
      <c r="C680" s="162"/>
      <c r="K680" s="163"/>
    </row>
    <row r="681" spans="3:11" ht="15.75" customHeight="1" x14ac:dyDescent="0.2">
      <c r="C681" s="162"/>
      <c r="K681" s="163"/>
    </row>
    <row r="682" spans="3:11" ht="15.75" customHeight="1" x14ac:dyDescent="0.2">
      <c r="C682" s="162"/>
      <c r="K682" s="163"/>
    </row>
    <row r="683" spans="3:11" ht="15.75" customHeight="1" x14ac:dyDescent="0.2">
      <c r="C683" s="162"/>
      <c r="K683" s="163"/>
    </row>
    <row r="684" spans="3:11" ht="15.75" customHeight="1" x14ac:dyDescent="0.2">
      <c r="C684" s="162"/>
      <c r="K684" s="163"/>
    </row>
    <row r="685" spans="3:11" ht="15.75" customHeight="1" x14ac:dyDescent="0.2">
      <c r="C685" s="162"/>
      <c r="K685" s="163"/>
    </row>
    <row r="686" spans="3:11" ht="15.75" customHeight="1" x14ac:dyDescent="0.2">
      <c r="C686" s="162"/>
      <c r="K686" s="163"/>
    </row>
    <row r="687" spans="3:11" ht="15.75" customHeight="1" x14ac:dyDescent="0.2">
      <c r="C687" s="162"/>
      <c r="K687" s="163"/>
    </row>
    <row r="688" spans="3:11" ht="15.75" customHeight="1" x14ac:dyDescent="0.2">
      <c r="C688" s="162"/>
      <c r="K688" s="163"/>
    </row>
    <row r="689" spans="3:11" ht="15.75" customHeight="1" x14ac:dyDescent="0.2">
      <c r="C689" s="162"/>
      <c r="K689" s="163"/>
    </row>
    <row r="690" spans="3:11" ht="15.75" customHeight="1" x14ac:dyDescent="0.2">
      <c r="C690" s="162"/>
      <c r="K690" s="163"/>
    </row>
    <row r="691" spans="3:11" ht="15.75" customHeight="1" x14ac:dyDescent="0.2">
      <c r="C691" s="162"/>
      <c r="K691" s="163"/>
    </row>
    <row r="692" spans="3:11" ht="15.75" customHeight="1" x14ac:dyDescent="0.2">
      <c r="C692" s="162"/>
      <c r="K692" s="163"/>
    </row>
    <row r="693" spans="3:11" ht="15.75" customHeight="1" x14ac:dyDescent="0.2">
      <c r="C693" s="162"/>
      <c r="K693" s="163"/>
    </row>
    <row r="694" spans="3:11" ht="15.75" customHeight="1" x14ac:dyDescent="0.2">
      <c r="C694" s="162"/>
      <c r="K694" s="163"/>
    </row>
    <row r="695" spans="3:11" ht="15.75" customHeight="1" x14ac:dyDescent="0.2">
      <c r="C695" s="162"/>
      <c r="K695" s="163"/>
    </row>
    <row r="696" spans="3:11" ht="15.75" customHeight="1" x14ac:dyDescent="0.2">
      <c r="C696" s="162"/>
      <c r="K696" s="163"/>
    </row>
    <row r="697" spans="3:11" ht="15.75" customHeight="1" x14ac:dyDescent="0.2">
      <c r="C697" s="162"/>
      <c r="K697" s="163"/>
    </row>
    <row r="698" spans="3:11" ht="15.75" customHeight="1" x14ac:dyDescent="0.2">
      <c r="C698" s="162"/>
      <c r="K698" s="163"/>
    </row>
    <row r="699" spans="3:11" ht="15.75" customHeight="1" x14ac:dyDescent="0.2">
      <c r="C699" s="162"/>
      <c r="K699" s="163"/>
    </row>
    <row r="700" spans="3:11" ht="15.75" customHeight="1" x14ac:dyDescent="0.2">
      <c r="C700" s="162"/>
      <c r="K700" s="163"/>
    </row>
    <row r="701" spans="3:11" ht="15.75" customHeight="1" x14ac:dyDescent="0.2">
      <c r="C701" s="162"/>
      <c r="K701" s="163"/>
    </row>
    <row r="702" spans="3:11" ht="15.75" customHeight="1" x14ac:dyDescent="0.2">
      <c r="C702" s="162"/>
      <c r="K702" s="163"/>
    </row>
    <row r="703" spans="3:11" ht="15.75" customHeight="1" x14ac:dyDescent="0.2">
      <c r="C703" s="162"/>
      <c r="K703" s="163"/>
    </row>
    <row r="704" spans="3:11" ht="15.75" customHeight="1" x14ac:dyDescent="0.2">
      <c r="C704" s="162"/>
      <c r="K704" s="163"/>
    </row>
    <row r="705" spans="3:11" ht="15.75" customHeight="1" x14ac:dyDescent="0.2">
      <c r="C705" s="162"/>
      <c r="K705" s="163"/>
    </row>
    <row r="706" spans="3:11" ht="15.75" customHeight="1" x14ac:dyDescent="0.2">
      <c r="C706" s="162"/>
      <c r="K706" s="163"/>
    </row>
    <row r="707" spans="3:11" ht="15.75" customHeight="1" x14ac:dyDescent="0.2">
      <c r="C707" s="162"/>
      <c r="K707" s="163"/>
    </row>
    <row r="708" spans="3:11" ht="15.75" customHeight="1" x14ac:dyDescent="0.2">
      <c r="C708" s="162"/>
      <c r="K708" s="163"/>
    </row>
    <row r="709" spans="3:11" ht="15.75" customHeight="1" x14ac:dyDescent="0.2">
      <c r="C709" s="162"/>
      <c r="K709" s="163"/>
    </row>
    <row r="710" spans="3:11" ht="15.75" customHeight="1" x14ac:dyDescent="0.2">
      <c r="C710" s="162"/>
      <c r="K710" s="163"/>
    </row>
    <row r="711" spans="3:11" ht="15.75" customHeight="1" x14ac:dyDescent="0.2">
      <c r="C711" s="162"/>
      <c r="K711" s="163"/>
    </row>
    <row r="712" spans="3:11" ht="15.75" customHeight="1" x14ac:dyDescent="0.2">
      <c r="C712" s="162"/>
      <c r="K712" s="163"/>
    </row>
    <row r="713" spans="3:11" ht="15.75" customHeight="1" x14ac:dyDescent="0.2">
      <c r="C713" s="162"/>
      <c r="K713" s="163"/>
    </row>
    <row r="714" spans="3:11" ht="15.75" customHeight="1" x14ac:dyDescent="0.2">
      <c r="C714" s="162"/>
      <c r="K714" s="163"/>
    </row>
    <row r="715" spans="3:11" ht="15.75" customHeight="1" x14ac:dyDescent="0.2">
      <c r="C715" s="162"/>
      <c r="K715" s="163"/>
    </row>
    <row r="716" spans="3:11" ht="15.75" customHeight="1" x14ac:dyDescent="0.2">
      <c r="C716" s="162"/>
      <c r="K716" s="163"/>
    </row>
    <row r="717" spans="3:11" ht="15.75" customHeight="1" x14ac:dyDescent="0.2">
      <c r="C717" s="162"/>
      <c r="K717" s="163"/>
    </row>
    <row r="718" spans="3:11" ht="15.75" customHeight="1" x14ac:dyDescent="0.2">
      <c r="C718" s="162"/>
      <c r="K718" s="163"/>
    </row>
    <row r="719" spans="3:11" ht="15.75" customHeight="1" x14ac:dyDescent="0.2">
      <c r="C719" s="162"/>
      <c r="K719" s="163"/>
    </row>
    <row r="720" spans="3:11" ht="15.75" customHeight="1" x14ac:dyDescent="0.2">
      <c r="C720" s="162"/>
      <c r="K720" s="163"/>
    </row>
    <row r="721" spans="3:11" ht="15.75" customHeight="1" x14ac:dyDescent="0.2">
      <c r="C721" s="162"/>
      <c r="K721" s="163"/>
    </row>
    <row r="722" spans="3:11" ht="15.75" customHeight="1" x14ac:dyDescent="0.2">
      <c r="C722" s="162"/>
      <c r="K722" s="163"/>
    </row>
    <row r="723" spans="3:11" ht="15.75" customHeight="1" x14ac:dyDescent="0.2">
      <c r="C723" s="162"/>
      <c r="K723" s="163"/>
    </row>
    <row r="724" spans="3:11" ht="15.75" customHeight="1" x14ac:dyDescent="0.2">
      <c r="C724" s="162"/>
      <c r="K724" s="163"/>
    </row>
    <row r="725" spans="3:11" ht="15.75" customHeight="1" x14ac:dyDescent="0.2">
      <c r="C725" s="162"/>
      <c r="K725" s="163"/>
    </row>
    <row r="726" spans="3:11" ht="15.75" customHeight="1" x14ac:dyDescent="0.2">
      <c r="C726" s="162"/>
      <c r="K726" s="163"/>
    </row>
    <row r="727" spans="3:11" ht="15.75" customHeight="1" x14ac:dyDescent="0.2">
      <c r="C727" s="162"/>
      <c r="K727" s="163"/>
    </row>
    <row r="728" spans="3:11" ht="15.75" customHeight="1" x14ac:dyDescent="0.2">
      <c r="C728" s="162"/>
      <c r="K728" s="163"/>
    </row>
    <row r="729" spans="3:11" ht="15.75" customHeight="1" x14ac:dyDescent="0.2">
      <c r="C729" s="162"/>
      <c r="K729" s="163"/>
    </row>
    <row r="730" spans="3:11" ht="15.75" customHeight="1" x14ac:dyDescent="0.2">
      <c r="C730" s="162"/>
      <c r="K730" s="163"/>
    </row>
    <row r="731" spans="3:11" ht="15.75" customHeight="1" x14ac:dyDescent="0.2">
      <c r="C731" s="162"/>
      <c r="K731" s="163"/>
    </row>
    <row r="732" spans="3:11" ht="15.75" customHeight="1" x14ac:dyDescent="0.2">
      <c r="C732" s="162"/>
      <c r="K732" s="163"/>
    </row>
    <row r="733" spans="3:11" ht="15.75" customHeight="1" x14ac:dyDescent="0.2">
      <c r="C733" s="162"/>
      <c r="K733" s="163"/>
    </row>
    <row r="734" spans="3:11" ht="15.75" customHeight="1" x14ac:dyDescent="0.2">
      <c r="C734" s="162"/>
      <c r="K734" s="163"/>
    </row>
    <row r="735" spans="3:11" ht="15.75" customHeight="1" x14ac:dyDescent="0.2">
      <c r="C735" s="162"/>
      <c r="K735" s="163"/>
    </row>
    <row r="736" spans="3:11" ht="15.75" customHeight="1" x14ac:dyDescent="0.2">
      <c r="C736" s="162"/>
      <c r="K736" s="163"/>
    </row>
    <row r="737" spans="3:11" ht="15.75" customHeight="1" x14ac:dyDescent="0.2">
      <c r="C737" s="162"/>
      <c r="K737" s="163"/>
    </row>
    <row r="738" spans="3:11" ht="15.75" customHeight="1" x14ac:dyDescent="0.2">
      <c r="C738" s="162"/>
      <c r="K738" s="163"/>
    </row>
    <row r="739" spans="3:11" ht="15.75" customHeight="1" x14ac:dyDescent="0.2">
      <c r="C739" s="162"/>
      <c r="K739" s="163"/>
    </row>
    <row r="740" spans="3:11" ht="15.75" customHeight="1" x14ac:dyDescent="0.2">
      <c r="C740" s="162"/>
      <c r="K740" s="163"/>
    </row>
    <row r="741" spans="3:11" ht="15.75" customHeight="1" x14ac:dyDescent="0.2">
      <c r="C741" s="162"/>
      <c r="K741" s="163"/>
    </row>
    <row r="742" spans="3:11" ht="15.75" customHeight="1" x14ac:dyDescent="0.2">
      <c r="C742" s="162"/>
      <c r="K742" s="163"/>
    </row>
    <row r="743" spans="3:11" ht="15.75" customHeight="1" x14ac:dyDescent="0.2">
      <c r="C743" s="162"/>
      <c r="K743" s="163"/>
    </row>
    <row r="744" spans="3:11" ht="15.75" customHeight="1" x14ac:dyDescent="0.2">
      <c r="C744" s="162"/>
      <c r="K744" s="163"/>
    </row>
    <row r="745" spans="3:11" ht="15.75" customHeight="1" x14ac:dyDescent="0.2">
      <c r="C745" s="162"/>
      <c r="K745" s="163"/>
    </row>
    <row r="746" spans="3:11" ht="15.75" customHeight="1" x14ac:dyDescent="0.2">
      <c r="C746" s="162"/>
      <c r="K746" s="163"/>
    </row>
    <row r="747" spans="3:11" ht="15.75" customHeight="1" x14ac:dyDescent="0.2">
      <c r="C747" s="162"/>
      <c r="K747" s="163"/>
    </row>
    <row r="748" spans="3:11" ht="15.75" customHeight="1" x14ac:dyDescent="0.2">
      <c r="C748" s="162"/>
      <c r="K748" s="163"/>
    </row>
    <row r="749" spans="3:11" ht="15.75" customHeight="1" x14ac:dyDescent="0.2">
      <c r="C749" s="162"/>
      <c r="K749" s="163"/>
    </row>
    <row r="750" spans="3:11" ht="15.75" customHeight="1" x14ac:dyDescent="0.2">
      <c r="C750" s="162"/>
      <c r="K750" s="163"/>
    </row>
    <row r="751" spans="3:11" ht="15.75" customHeight="1" x14ac:dyDescent="0.2">
      <c r="C751" s="162"/>
      <c r="K751" s="163"/>
    </row>
    <row r="752" spans="3:11" ht="15.75" customHeight="1" x14ac:dyDescent="0.2">
      <c r="C752" s="162"/>
      <c r="K752" s="163"/>
    </row>
    <row r="753" spans="3:11" ht="15.75" customHeight="1" x14ac:dyDescent="0.2">
      <c r="C753" s="162"/>
      <c r="K753" s="163"/>
    </row>
    <row r="754" spans="3:11" ht="15.75" customHeight="1" x14ac:dyDescent="0.2">
      <c r="C754" s="162"/>
      <c r="K754" s="163"/>
    </row>
    <row r="755" spans="3:11" ht="15.75" customHeight="1" x14ac:dyDescent="0.2">
      <c r="C755" s="162"/>
      <c r="K755" s="163"/>
    </row>
    <row r="756" spans="3:11" ht="15.75" customHeight="1" x14ac:dyDescent="0.2">
      <c r="C756" s="162"/>
      <c r="K756" s="163"/>
    </row>
    <row r="757" spans="3:11" ht="15.75" customHeight="1" x14ac:dyDescent="0.2">
      <c r="C757" s="162"/>
      <c r="K757" s="163"/>
    </row>
    <row r="758" spans="3:11" ht="15.75" customHeight="1" x14ac:dyDescent="0.2">
      <c r="C758" s="162"/>
      <c r="K758" s="163"/>
    </row>
    <row r="759" spans="3:11" ht="15.75" customHeight="1" x14ac:dyDescent="0.2">
      <c r="C759" s="162"/>
      <c r="K759" s="163"/>
    </row>
    <row r="760" spans="3:11" ht="15.75" customHeight="1" x14ac:dyDescent="0.2">
      <c r="C760" s="162"/>
      <c r="K760" s="163"/>
    </row>
    <row r="761" spans="3:11" ht="15.75" customHeight="1" x14ac:dyDescent="0.2">
      <c r="C761" s="162"/>
      <c r="K761" s="163"/>
    </row>
    <row r="762" spans="3:11" ht="15.75" customHeight="1" x14ac:dyDescent="0.2">
      <c r="C762" s="162"/>
      <c r="K762" s="163"/>
    </row>
    <row r="763" spans="3:11" ht="15.75" customHeight="1" x14ac:dyDescent="0.2">
      <c r="C763" s="162"/>
      <c r="K763" s="163"/>
    </row>
    <row r="764" spans="3:11" ht="15.75" customHeight="1" x14ac:dyDescent="0.2">
      <c r="C764" s="162"/>
      <c r="K764" s="163"/>
    </row>
    <row r="765" spans="3:11" ht="15.75" customHeight="1" x14ac:dyDescent="0.2">
      <c r="C765" s="162"/>
      <c r="K765" s="163"/>
    </row>
    <row r="766" spans="3:11" ht="15.75" customHeight="1" x14ac:dyDescent="0.2">
      <c r="C766" s="162"/>
      <c r="K766" s="163"/>
    </row>
    <row r="767" spans="3:11" ht="15.75" customHeight="1" x14ac:dyDescent="0.2">
      <c r="C767" s="162"/>
      <c r="K767" s="163"/>
    </row>
    <row r="768" spans="3:11" ht="15.75" customHeight="1" x14ac:dyDescent="0.2">
      <c r="C768" s="162"/>
      <c r="K768" s="163"/>
    </row>
    <row r="769" spans="3:11" ht="15.75" customHeight="1" x14ac:dyDescent="0.2">
      <c r="C769" s="162"/>
      <c r="K769" s="163"/>
    </row>
    <row r="770" spans="3:11" ht="15.75" customHeight="1" x14ac:dyDescent="0.2">
      <c r="C770" s="162"/>
      <c r="K770" s="163"/>
    </row>
    <row r="771" spans="3:11" ht="15.75" customHeight="1" x14ac:dyDescent="0.2">
      <c r="C771" s="162"/>
      <c r="K771" s="163"/>
    </row>
    <row r="772" spans="3:11" ht="15.75" customHeight="1" x14ac:dyDescent="0.2">
      <c r="C772" s="162"/>
      <c r="K772" s="163"/>
    </row>
    <row r="773" spans="3:11" ht="15.75" customHeight="1" x14ac:dyDescent="0.2">
      <c r="C773" s="162"/>
      <c r="K773" s="163"/>
    </row>
    <row r="774" spans="3:11" ht="15.75" customHeight="1" x14ac:dyDescent="0.2">
      <c r="C774" s="162"/>
      <c r="K774" s="163"/>
    </row>
    <row r="775" spans="3:11" ht="15.75" customHeight="1" x14ac:dyDescent="0.2">
      <c r="C775" s="162"/>
      <c r="K775" s="163"/>
    </row>
    <row r="776" spans="3:11" ht="15.75" customHeight="1" x14ac:dyDescent="0.2">
      <c r="C776" s="162"/>
      <c r="K776" s="163"/>
    </row>
    <row r="777" spans="3:11" ht="15.75" customHeight="1" x14ac:dyDescent="0.2">
      <c r="C777" s="162"/>
      <c r="K777" s="163"/>
    </row>
    <row r="778" spans="3:11" ht="15.75" customHeight="1" x14ac:dyDescent="0.2">
      <c r="C778" s="162"/>
      <c r="K778" s="163"/>
    </row>
    <row r="779" spans="3:11" ht="15.75" customHeight="1" x14ac:dyDescent="0.2">
      <c r="C779" s="162"/>
      <c r="K779" s="163"/>
    </row>
    <row r="780" spans="3:11" ht="15.75" customHeight="1" x14ac:dyDescent="0.2">
      <c r="C780" s="162"/>
      <c r="K780" s="163"/>
    </row>
    <row r="781" spans="3:11" ht="15.75" customHeight="1" x14ac:dyDescent="0.2">
      <c r="C781" s="162"/>
      <c r="K781" s="163"/>
    </row>
    <row r="782" spans="3:11" ht="15.75" customHeight="1" x14ac:dyDescent="0.2">
      <c r="C782" s="162"/>
      <c r="K782" s="163"/>
    </row>
    <row r="783" spans="3:11" ht="15.75" customHeight="1" x14ac:dyDescent="0.2">
      <c r="C783" s="162"/>
      <c r="K783" s="163"/>
    </row>
    <row r="784" spans="3:11" ht="15.75" customHeight="1" x14ac:dyDescent="0.2">
      <c r="C784" s="162"/>
      <c r="K784" s="163"/>
    </row>
    <row r="785" spans="3:11" ht="15.75" customHeight="1" x14ac:dyDescent="0.2">
      <c r="C785" s="162"/>
      <c r="K785" s="163"/>
    </row>
    <row r="786" spans="3:11" ht="15.75" customHeight="1" x14ac:dyDescent="0.2">
      <c r="C786" s="162"/>
      <c r="K786" s="163"/>
    </row>
    <row r="787" spans="3:11" ht="15.75" customHeight="1" x14ac:dyDescent="0.2">
      <c r="C787" s="162"/>
      <c r="K787" s="163"/>
    </row>
    <row r="788" spans="3:11" ht="15.75" customHeight="1" x14ac:dyDescent="0.2">
      <c r="C788" s="162"/>
      <c r="K788" s="163"/>
    </row>
    <row r="789" spans="3:11" ht="15.75" customHeight="1" x14ac:dyDescent="0.2">
      <c r="C789" s="162"/>
      <c r="K789" s="163"/>
    </row>
    <row r="790" spans="3:11" ht="15.75" customHeight="1" x14ac:dyDescent="0.2">
      <c r="C790" s="162"/>
      <c r="K790" s="163"/>
    </row>
    <row r="791" spans="3:11" ht="15.75" customHeight="1" x14ac:dyDescent="0.2">
      <c r="C791" s="162"/>
      <c r="K791" s="163"/>
    </row>
    <row r="792" spans="3:11" ht="15.75" customHeight="1" x14ac:dyDescent="0.2">
      <c r="C792" s="162"/>
      <c r="K792" s="163"/>
    </row>
    <row r="793" spans="3:11" ht="15.75" customHeight="1" x14ac:dyDescent="0.2">
      <c r="C793" s="162"/>
      <c r="K793" s="163"/>
    </row>
    <row r="794" spans="3:11" ht="15.75" customHeight="1" x14ac:dyDescent="0.2">
      <c r="C794" s="162"/>
      <c r="K794" s="163"/>
    </row>
    <row r="795" spans="3:11" ht="15.75" customHeight="1" x14ac:dyDescent="0.2">
      <c r="C795" s="162"/>
      <c r="K795" s="163"/>
    </row>
    <row r="796" spans="3:11" ht="15.75" customHeight="1" x14ac:dyDescent="0.2">
      <c r="C796" s="162"/>
      <c r="K796" s="163"/>
    </row>
    <row r="797" spans="3:11" ht="15.75" customHeight="1" x14ac:dyDescent="0.2">
      <c r="C797" s="162"/>
      <c r="K797" s="163"/>
    </row>
    <row r="798" spans="3:11" ht="15.75" customHeight="1" x14ac:dyDescent="0.2">
      <c r="C798" s="162"/>
      <c r="K798" s="163"/>
    </row>
    <row r="799" spans="3:11" ht="15.75" customHeight="1" x14ac:dyDescent="0.2">
      <c r="C799" s="162"/>
      <c r="K799" s="163"/>
    </row>
    <row r="800" spans="3:11" ht="15.75" customHeight="1" x14ac:dyDescent="0.2">
      <c r="C800" s="162"/>
      <c r="K800" s="163"/>
    </row>
    <row r="801" spans="3:11" ht="15.75" customHeight="1" x14ac:dyDescent="0.2">
      <c r="C801" s="162"/>
      <c r="K801" s="163"/>
    </row>
    <row r="802" spans="3:11" ht="15.75" customHeight="1" x14ac:dyDescent="0.2">
      <c r="C802" s="162"/>
      <c r="K802" s="163"/>
    </row>
    <row r="803" spans="3:11" ht="15.75" customHeight="1" x14ac:dyDescent="0.2">
      <c r="C803" s="162"/>
      <c r="K803" s="163"/>
    </row>
    <row r="804" spans="3:11" ht="15.75" customHeight="1" x14ac:dyDescent="0.2">
      <c r="C804" s="162"/>
      <c r="K804" s="163"/>
    </row>
    <row r="805" spans="3:11" ht="15.75" customHeight="1" x14ac:dyDescent="0.2">
      <c r="C805" s="162"/>
      <c r="K805" s="163"/>
    </row>
    <row r="806" spans="3:11" ht="15.75" customHeight="1" x14ac:dyDescent="0.2">
      <c r="C806" s="162"/>
      <c r="K806" s="163"/>
    </row>
    <row r="807" spans="3:11" ht="15.75" customHeight="1" x14ac:dyDescent="0.2">
      <c r="C807" s="162"/>
      <c r="K807" s="163"/>
    </row>
    <row r="808" spans="3:11" ht="15.75" customHeight="1" x14ac:dyDescent="0.2">
      <c r="C808" s="162"/>
      <c r="K808" s="163"/>
    </row>
    <row r="809" spans="3:11" ht="15.75" customHeight="1" x14ac:dyDescent="0.2">
      <c r="C809" s="162"/>
      <c r="K809" s="163"/>
    </row>
    <row r="810" spans="3:11" ht="15.75" customHeight="1" x14ac:dyDescent="0.2">
      <c r="C810" s="162"/>
      <c r="K810" s="163"/>
    </row>
    <row r="811" spans="3:11" ht="15.75" customHeight="1" x14ac:dyDescent="0.2">
      <c r="C811" s="162"/>
      <c r="K811" s="163"/>
    </row>
    <row r="812" spans="3:11" ht="15.75" customHeight="1" x14ac:dyDescent="0.2">
      <c r="C812" s="162"/>
      <c r="K812" s="163"/>
    </row>
    <row r="813" spans="3:11" ht="15.75" customHeight="1" x14ac:dyDescent="0.2">
      <c r="C813" s="162"/>
      <c r="K813" s="163"/>
    </row>
    <row r="814" spans="3:11" ht="15.75" customHeight="1" x14ac:dyDescent="0.2">
      <c r="C814" s="162"/>
      <c r="K814" s="163"/>
    </row>
    <row r="815" spans="3:11" ht="15.75" customHeight="1" x14ac:dyDescent="0.2">
      <c r="C815" s="162"/>
      <c r="K815" s="163"/>
    </row>
    <row r="816" spans="3:11" ht="15.75" customHeight="1" x14ac:dyDescent="0.2">
      <c r="C816" s="162"/>
      <c r="K816" s="163"/>
    </row>
    <row r="817" spans="3:11" ht="15.75" customHeight="1" x14ac:dyDescent="0.2">
      <c r="C817" s="162"/>
      <c r="K817" s="163"/>
    </row>
    <row r="818" spans="3:11" ht="15.75" customHeight="1" x14ac:dyDescent="0.2">
      <c r="C818" s="162"/>
      <c r="K818" s="163"/>
    </row>
    <row r="819" spans="3:11" ht="15.75" customHeight="1" x14ac:dyDescent="0.2">
      <c r="C819" s="162"/>
      <c r="K819" s="163"/>
    </row>
    <row r="820" spans="3:11" ht="15.75" customHeight="1" x14ac:dyDescent="0.2">
      <c r="C820" s="162"/>
      <c r="K820" s="163"/>
    </row>
    <row r="821" spans="3:11" ht="15.75" customHeight="1" x14ac:dyDescent="0.2">
      <c r="C821" s="162"/>
      <c r="K821" s="163"/>
    </row>
    <row r="822" spans="3:11" ht="15.75" customHeight="1" x14ac:dyDescent="0.2">
      <c r="C822" s="162"/>
      <c r="K822" s="163"/>
    </row>
    <row r="823" spans="3:11" ht="15.75" customHeight="1" x14ac:dyDescent="0.2">
      <c r="C823" s="162"/>
      <c r="K823" s="163"/>
    </row>
    <row r="824" spans="3:11" ht="15.75" customHeight="1" x14ac:dyDescent="0.2">
      <c r="C824" s="162"/>
      <c r="K824" s="163"/>
    </row>
    <row r="825" spans="3:11" ht="15.75" customHeight="1" x14ac:dyDescent="0.2">
      <c r="C825" s="162"/>
      <c r="K825" s="163"/>
    </row>
    <row r="826" spans="3:11" ht="15.75" customHeight="1" x14ac:dyDescent="0.2">
      <c r="C826" s="162"/>
      <c r="K826" s="163"/>
    </row>
    <row r="827" spans="3:11" ht="15.75" customHeight="1" x14ac:dyDescent="0.2">
      <c r="C827" s="162"/>
      <c r="K827" s="163"/>
    </row>
    <row r="828" spans="3:11" ht="15.75" customHeight="1" x14ac:dyDescent="0.2">
      <c r="C828" s="162"/>
      <c r="K828" s="163"/>
    </row>
    <row r="829" spans="3:11" ht="15.75" customHeight="1" x14ac:dyDescent="0.2">
      <c r="C829" s="162"/>
      <c r="K829" s="163"/>
    </row>
    <row r="830" spans="3:11" ht="15.75" customHeight="1" x14ac:dyDescent="0.2">
      <c r="C830" s="162"/>
      <c r="K830" s="163"/>
    </row>
    <row r="831" spans="3:11" ht="15.75" customHeight="1" x14ac:dyDescent="0.2">
      <c r="C831" s="162"/>
      <c r="K831" s="163"/>
    </row>
    <row r="832" spans="3:11" ht="15.75" customHeight="1" x14ac:dyDescent="0.2">
      <c r="C832" s="162"/>
      <c r="K832" s="163"/>
    </row>
    <row r="833" spans="3:11" ht="15.75" customHeight="1" x14ac:dyDescent="0.2">
      <c r="C833" s="162"/>
      <c r="K833" s="163"/>
    </row>
    <row r="834" spans="3:11" ht="15.75" customHeight="1" x14ac:dyDescent="0.2">
      <c r="C834" s="162"/>
      <c r="K834" s="163"/>
    </row>
    <row r="835" spans="3:11" ht="15.75" customHeight="1" x14ac:dyDescent="0.2">
      <c r="C835" s="162"/>
      <c r="K835" s="163"/>
    </row>
    <row r="836" spans="3:11" ht="15.75" customHeight="1" x14ac:dyDescent="0.2">
      <c r="C836" s="162"/>
      <c r="K836" s="163"/>
    </row>
    <row r="837" spans="3:11" ht="15.75" customHeight="1" x14ac:dyDescent="0.2">
      <c r="C837" s="162"/>
      <c r="K837" s="163"/>
    </row>
    <row r="838" spans="3:11" ht="15.75" customHeight="1" x14ac:dyDescent="0.2">
      <c r="C838" s="162"/>
      <c r="K838" s="163"/>
    </row>
    <row r="839" spans="3:11" ht="15.75" customHeight="1" x14ac:dyDescent="0.2">
      <c r="C839" s="162"/>
      <c r="K839" s="163"/>
    </row>
    <row r="840" spans="3:11" ht="15.75" customHeight="1" x14ac:dyDescent="0.2">
      <c r="C840" s="162"/>
      <c r="K840" s="163"/>
    </row>
    <row r="841" spans="3:11" ht="15.75" customHeight="1" x14ac:dyDescent="0.2">
      <c r="C841" s="162"/>
      <c r="K841" s="163"/>
    </row>
    <row r="842" spans="3:11" ht="15.75" customHeight="1" x14ac:dyDescent="0.2">
      <c r="C842" s="162"/>
      <c r="K842" s="163"/>
    </row>
    <row r="843" spans="3:11" ht="15.75" customHeight="1" x14ac:dyDescent="0.2">
      <c r="C843" s="162"/>
      <c r="K843" s="163"/>
    </row>
    <row r="844" spans="3:11" ht="15.75" customHeight="1" x14ac:dyDescent="0.2">
      <c r="C844" s="162"/>
      <c r="K844" s="163"/>
    </row>
    <row r="845" spans="3:11" ht="15.75" customHeight="1" x14ac:dyDescent="0.2">
      <c r="C845" s="162"/>
      <c r="K845" s="163"/>
    </row>
    <row r="846" spans="3:11" ht="15.75" customHeight="1" x14ac:dyDescent="0.2">
      <c r="C846" s="162"/>
      <c r="K846" s="163"/>
    </row>
    <row r="847" spans="3:11" ht="15.75" customHeight="1" x14ac:dyDescent="0.2">
      <c r="C847" s="162"/>
      <c r="K847" s="163"/>
    </row>
    <row r="848" spans="3:11" ht="15.75" customHeight="1" x14ac:dyDescent="0.2">
      <c r="C848" s="162"/>
      <c r="K848" s="163"/>
    </row>
    <row r="849" spans="3:11" ht="15.75" customHeight="1" x14ac:dyDescent="0.2">
      <c r="C849" s="162"/>
      <c r="K849" s="163"/>
    </row>
    <row r="850" spans="3:11" ht="15.75" customHeight="1" x14ac:dyDescent="0.2">
      <c r="C850" s="162"/>
      <c r="K850" s="163"/>
    </row>
    <row r="851" spans="3:11" ht="15.75" customHeight="1" x14ac:dyDescent="0.2">
      <c r="C851" s="162"/>
      <c r="K851" s="163"/>
    </row>
    <row r="852" spans="3:11" ht="15.75" customHeight="1" x14ac:dyDescent="0.2">
      <c r="C852" s="162"/>
      <c r="K852" s="163"/>
    </row>
    <row r="853" spans="3:11" ht="15.75" customHeight="1" x14ac:dyDescent="0.2">
      <c r="C853" s="162"/>
      <c r="K853" s="163"/>
    </row>
    <row r="854" spans="3:11" ht="15.75" customHeight="1" x14ac:dyDescent="0.2">
      <c r="C854" s="162"/>
      <c r="K854" s="163"/>
    </row>
    <row r="855" spans="3:11" ht="15.75" customHeight="1" x14ac:dyDescent="0.2">
      <c r="C855" s="162"/>
      <c r="K855" s="163"/>
    </row>
    <row r="856" spans="3:11" ht="15.75" customHeight="1" x14ac:dyDescent="0.2">
      <c r="C856" s="162"/>
      <c r="K856" s="163"/>
    </row>
    <row r="857" spans="3:11" ht="15.75" customHeight="1" x14ac:dyDescent="0.2">
      <c r="C857" s="162"/>
      <c r="K857" s="163"/>
    </row>
    <row r="858" spans="3:11" ht="15.75" customHeight="1" x14ac:dyDescent="0.2">
      <c r="C858" s="162"/>
      <c r="K858" s="163"/>
    </row>
    <row r="859" spans="3:11" ht="15.75" customHeight="1" x14ac:dyDescent="0.2">
      <c r="C859" s="162"/>
      <c r="K859" s="163"/>
    </row>
    <row r="860" spans="3:11" ht="15.75" customHeight="1" x14ac:dyDescent="0.2">
      <c r="C860" s="162"/>
      <c r="K860" s="163"/>
    </row>
    <row r="861" spans="3:11" ht="15.75" customHeight="1" x14ac:dyDescent="0.2">
      <c r="C861" s="162"/>
      <c r="K861" s="163"/>
    </row>
    <row r="862" spans="3:11" ht="15.75" customHeight="1" x14ac:dyDescent="0.2">
      <c r="C862" s="162"/>
      <c r="K862" s="163"/>
    </row>
    <row r="863" spans="3:11" ht="15.75" customHeight="1" x14ac:dyDescent="0.2">
      <c r="C863" s="162"/>
      <c r="K863" s="163"/>
    </row>
    <row r="864" spans="3:11" ht="15.75" customHeight="1" x14ac:dyDescent="0.2">
      <c r="C864" s="162"/>
      <c r="K864" s="163"/>
    </row>
    <row r="865" spans="3:11" ht="15.75" customHeight="1" x14ac:dyDescent="0.2">
      <c r="C865" s="162"/>
      <c r="K865" s="163"/>
    </row>
    <row r="866" spans="3:11" ht="15.75" customHeight="1" x14ac:dyDescent="0.2">
      <c r="C866" s="162"/>
      <c r="K866" s="163"/>
    </row>
    <row r="867" spans="3:11" ht="15.75" customHeight="1" x14ac:dyDescent="0.2">
      <c r="C867" s="162"/>
      <c r="K867" s="163"/>
    </row>
    <row r="868" spans="3:11" ht="15.75" customHeight="1" x14ac:dyDescent="0.2">
      <c r="C868" s="162"/>
      <c r="K868" s="163"/>
    </row>
    <row r="869" spans="3:11" ht="15.75" customHeight="1" x14ac:dyDescent="0.2">
      <c r="C869" s="162"/>
      <c r="K869" s="163"/>
    </row>
    <row r="870" spans="3:11" ht="15.75" customHeight="1" x14ac:dyDescent="0.2">
      <c r="C870" s="162"/>
      <c r="K870" s="163"/>
    </row>
    <row r="871" spans="3:11" ht="15.75" customHeight="1" x14ac:dyDescent="0.2">
      <c r="C871" s="162"/>
      <c r="K871" s="163"/>
    </row>
    <row r="872" spans="3:11" ht="15.75" customHeight="1" x14ac:dyDescent="0.2">
      <c r="C872" s="162"/>
      <c r="K872" s="163"/>
    </row>
    <row r="873" spans="3:11" ht="15.75" customHeight="1" x14ac:dyDescent="0.2">
      <c r="C873" s="162"/>
      <c r="K873" s="163"/>
    </row>
    <row r="874" spans="3:11" ht="15.75" customHeight="1" x14ac:dyDescent="0.2">
      <c r="C874" s="162"/>
      <c r="K874" s="163"/>
    </row>
    <row r="875" spans="3:11" ht="15.75" customHeight="1" x14ac:dyDescent="0.2">
      <c r="C875" s="162"/>
      <c r="K875" s="163"/>
    </row>
    <row r="876" spans="3:11" ht="15.75" customHeight="1" x14ac:dyDescent="0.2">
      <c r="C876" s="162"/>
      <c r="K876" s="163"/>
    </row>
    <row r="877" spans="3:11" ht="15.75" customHeight="1" x14ac:dyDescent="0.2">
      <c r="C877" s="162"/>
      <c r="K877" s="163"/>
    </row>
    <row r="878" spans="3:11" ht="15.75" customHeight="1" x14ac:dyDescent="0.2">
      <c r="C878" s="162"/>
      <c r="K878" s="163"/>
    </row>
    <row r="879" spans="3:11" ht="15.75" customHeight="1" x14ac:dyDescent="0.2">
      <c r="C879" s="162"/>
      <c r="K879" s="163"/>
    </row>
    <row r="880" spans="3:11" ht="15.75" customHeight="1" x14ac:dyDescent="0.2">
      <c r="C880" s="162"/>
      <c r="K880" s="163"/>
    </row>
    <row r="881" spans="3:11" ht="15.75" customHeight="1" x14ac:dyDescent="0.2">
      <c r="C881" s="162"/>
      <c r="K881" s="163"/>
    </row>
    <row r="882" spans="3:11" ht="15.75" customHeight="1" x14ac:dyDescent="0.2">
      <c r="C882" s="162"/>
      <c r="K882" s="163"/>
    </row>
    <row r="883" spans="3:11" ht="15.75" customHeight="1" x14ac:dyDescent="0.2">
      <c r="C883" s="162"/>
      <c r="K883" s="163"/>
    </row>
    <row r="884" spans="3:11" ht="15.75" customHeight="1" x14ac:dyDescent="0.2">
      <c r="C884" s="162"/>
      <c r="K884" s="163"/>
    </row>
    <row r="885" spans="3:11" ht="15.75" customHeight="1" x14ac:dyDescent="0.2">
      <c r="C885" s="162"/>
      <c r="K885" s="163"/>
    </row>
    <row r="886" spans="3:11" ht="15.75" customHeight="1" x14ac:dyDescent="0.2">
      <c r="C886" s="162"/>
      <c r="K886" s="163"/>
    </row>
    <row r="887" spans="3:11" ht="15.75" customHeight="1" x14ac:dyDescent="0.2">
      <c r="C887" s="162"/>
      <c r="K887" s="163"/>
    </row>
    <row r="888" spans="3:11" ht="15.75" customHeight="1" x14ac:dyDescent="0.2">
      <c r="C888" s="162"/>
      <c r="K888" s="163"/>
    </row>
    <row r="889" spans="3:11" ht="15.75" customHeight="1" x14ac:dyDescent="0.2">
      <c r="C889" s="162"/>
      <c r="K889" s="163"/>
    </row>
    <row r="890" spans="3:11" ht="15.75" customHeight="1" x14ac:dyDescent="0.2">
      <c r="C890" s="162"/>
      <c r="K890" s="163"/>
    </row>
    <row r="891" spans="3:11" ht="15.75" customHeight="1" x14ac:dyDescent="0.2">
      <c r="C891" s="162"/>
      <c r="K891" s="163"/>
    </row>
    <row r="892" spans="3:11" ht="15.75" customHeight="1" x14ac:dyDescent="0.2">
      <c r="C892" s="162"/>
      <c r="K892" s="163"/>
    </row>
    <row r="893" spans="3:11" ht="15.75" customHeight="1" x14ac:dyDescent="0.2">
      <c r="C893" s="162"/>
      <c r="K893" s="163"/>
    </row>
    <row r="894" spans="3:11" ht="15.75" customHeight="1" x14ac:dyDescent="0.2">
      <c r="C894" s="162"/>
      <c r="K894" s="163"/>
    </row>
    <row r="895" spans="3:11" ht="15.75" customHeight="1" x14ac:dyDescent="0.2">
      <c r="C895" s="162"/>
      <c r="K895" s="163"/>
    </row>
    <row r="896" spans="3:11" ht="15.75" customHeight="1" x14ac:dyDescent="0.2">
      <c r="C896" s="162"/>
      <c r="K896" s="163"/>
    </row>
    <row r="897" spans="3:11" ht="15.75" customHeight="1" x14ac:dyDescent="0.2">
      <c r="C897" s="162"/>
      <c r="K897" s="163"/>
    </row>
    <row r="898" spans="3:11" ht="15.75" customHeight="1" x14ac:dyDescent="0.2">
      <c r="C898" s="162"/>
      <c r="K898" s="163"/>
    </row>
    <row r="899" spans="3:11" ht="15.75" customHeight="1" x14ac:dyDescent="0.2">
      <c r="C899" s="162"/>
      <c r="K899" s="163"/>
    </row>
    <row r="900" spans="3:11" ht="15.75" customHeight="1" x14ac:dyDescent="0.2">
      <c r="C900" s="162"/>
      <c r="K900" s="163"/>
    </row>
    <row r="901" spans="3:11" ht="15.75" customHeight="1" x14ac:dyDescent="0.2">
      <c r="C901" s="162"/>
      <c r="K901" s="163"/>
    </row>
    <row r="902" spans="3:11" ht="15.75" customHeight="1" x14ac:dyDescent="0.2">
      <c r="C902" s="162"/>
      <c r="K902" s="163"/>
    </row>
    <row r="903" spans="3:11" ht="15.75" customHeight="1" x14ac:dyDescent="0.2">
      <c r="C903" s="162"/>
      <c r="K903" s="163"/>
    </row>
    <row r="904" spans="3:11" ht="15.75" customHeight="1" x14ac:dyDescent="0.2">
      <c r="C904" s="162"/>
      <c r="K904" s="163"/>
    </row>
    <row r="905" spans="3:11" ht="15.75" customHeight="1" x14ac:dyDescent="0.2">
      <c r="C905" s="162"/>
      <c r="K905" s="163"/>
    </row>
    <row r="906" spans="3:11" ht="15.75" customHeight="1" x14ac:dyDescent="0.2">
      <c r="C906" s="162"/>
      <c r="K906" s="163"/>
    </row>
    <row r="907" spans="3:11" ht="15.75" customHeight="1" x14ac:dyDescent="0.2">
      <c r="C907" s="162"/>
      <c r="K907" s="163"/>
    </row>
    <row r="908" spans="3:11" ht="15.75" customHeight="1" x14ac:dyDescent="0.2">
      <c r="C908" s="162"/>
      <c r="K908" s="163"/>
    </row>
    <row r="909" spans="3:11" ht="15.75" customHeight="1" x14ac:dyDescent="0.2">
      <c r="C909" s="162"/>
      <c r="K909" s="163"/>
    </row>
    <row r="910" spans="3:11" ht="15.75" customHeight="1" x14ac:dyDescent="0.2">
      <c r="C910" s="162"/>
      <c r="K910" s="163"/>
    </row>
    <row r="911" spans="3:11" ht="15.75" customHeight="1" x14ac:dyDescent="0.2">
      <c r="C911" s="162"/>
      <c r="K911" s="163"/>
    </row>
    <row r="912" spans="3:11" ht="15.75" customHeight="1" x14ac:dyDescent="0.2">
      <c r="C912" s="162"/>
      <c r="K912" s="163"/>
    </row>
    <row r="913" spans="3:11" ht="15.75" customHeight="1" x14ac:dyDescent="0.2">
      <c r="C913" s="162"/>
      <c r="K913" s="163"/>
    </row>
    <row r="914" spans="3:11" ht="15.75" customHeight="1" x14ac:dyDescent="0.2">
      <c r="C914" s="162"/>
      <c r="K914" s="163"/>
    </row>
    <row r="915" spans="3:11" ht="15.75" customHeight="1" x14ac:dyDescent="0.2">
      <c r="C915" s="162"/>
      <c r="K915" s="163"/>
    </row>
    <row r="916" spans="3:11" ht="15.75" customHeight="1" x14ac:dyDescent="0.2">
      <c r="C916" s="162"/>
      <c r="K916" s="163"/>
    </row>
    <row r="917" spans="3:11" ht="15.75" customHeight="1" x14ac:dyDescent="0.2">
      <c r="C917" s="162"/>
      <c r="K917" s="163"/>
    </row>
    <row r="918" spans="3:11" ht="15.75" customHeight="1" x14ac:dyDescent="0.2">
      <c r="C918" s="162"/>
      <c r="K918" s="163"/>
    </row>
    <row r="919" spans="3:11" ht="15.75" customHeight="1" x14ac:dyDescent="0.2">
      <c r="C919" s="162"/>
      <c r="K919" s="163"/>
    </row>
    <row r="920" spans="3:11" ht="15.75" customHeight="1" x14ac:dyDescent="0.2">
      <c r="C920" s="162"/>
      <c r="K920" s="163"/>
    </row>
    <row r="921" spans="3:11" ht="15.75" customHeight="1" x14ac:dyDescent="0.2">
      <c r="C921" s="162"/>
      <c r="K921" s="163"/>
    </row>
    <row r="922" spans="3:11" ht="15.75" customHeight="1" x14ac:dyDescent="0.2">
      <c r="C922" s="162"/>
      <c r="K922" s="163"/>
    </row>
    <row r="923" spans="3:11" ht="15.75" customHeight="1" x14ac:dyDescent="0.2">
      <c r="C923" s="162"/>
      <c r="K923" s="163"/>
    </row>
    <row r="924" spans="3:11" ht="15.75" customHeight="1" x14ac:dyDescent="0.2">
      <c r="C924" s="162"/>
      <c r="K924" s="163"/>
    </row>
    <row r="925" spans="3:11" ht="15.75" customHeight="1" x14ac:dyDescent="0.2">
      <c r="C925" s="162"/>
      <c r="K925" s="163"/>
    </row>
    <row r="926" spans="3:11" ht="15.75" customHeight="1" x14ac:dyDescent="0.2">
      <c r="C926" s="162"/>
      <c r="K926" s="163"/>
    </row>
    <row r="927" spans="3:11" ht="15.75" customHeight="1" x14ac:dyDescent="0.2">
      <c r="C927" s="162"/>
      <c r="K927" s="163"/>
    </row>
    <row r="928" spans="3:11" ht="15.75" customHeight="1" x14ac:dyDescent="0.2">
      <c r="C928" s="162"/>
      <c r="K928" s="163"/>
    </row>
    <row r="929" spans="3:11" ht="15.75" customHeight="1" x14ac:dyDescent="0.2">
      <c r="C929" s="162"/>
      <c r="K929" s="163"/>
    </row>
    <row r="930" spans="3:11" ht="15.75" customHeight="1" x14ac:dyDescent="0.2">
      <c r="C930" s="162"/>
      <c r="K930" s="163"/>
    </row>
    <row r="931" spans="3:11" ht="15.75" customHeight="1" x14ac:dyDescent="0.2">
      <c r="C931" s="162"/>
      <c r="K931" s="163"/>
    </row>
    <row r="932" spans="3:11" ht="15.75" customHeight="1" x14ac:dyDescent="0.2">
      <c r="C932" s="162"/>
      <c r="K932" s="163"/>
    </row>
    <row r="933" spans="3:11" ht="15.75" customHeight="1" x14ac:dyDescent="0.2">
      <c r="C933" s="162"/>
      <c r="K933" s="163"/>
    </row>
    <row r="934" spans="3:11" ht="15.75" customHeight="1" x14ac:dyDescent="0.2">
      <c r="C934" s="162"/>
      <c r="K934" s="163"/>
    </row>
    <row r="935" spans="3:11" ht="15.75" customHeight="1" x14ac:dyDescent="0.2">
      <c r="C935" s="162"/>
      <c r="K935" s="163"/>
    </row>
    <row r="936" spans="3:11" ht="15.75" customHeight="1" x14ac:dyDescent="0.2">
      <c r="C936" s="162"/>
      <c r="K936" s="163"/>
    </row>
    <row r="937" spans="3:11" ht="15.75" customHeight="1" x14ac:dyDescent="0.2">
      <c r="C937" s="162"/>
      <c r="K937" s="163"/>
    </row>
    <row r="938" spans="3:11" ht="15.75" customHeight="1" x14ac:dyDescent="0.2">
      <c r="C938" s="162"/>
      <c r="K938" s="163"/>
    </row>
    <row r="939" spans="3:11" ht="15.75" customHeight="1" x14ac:dyDescent="0.2">
      <c r="C939" s="162"/>
      <c r="K939" s="163"/>
    </row>
    <row r="940" spans="3:11" ht="15.75" customHeight="1" x14ac:dyDescent="0.2">
      <c r="C940" s="162"/>
      <c r="K940" s="163"/>
    </row>
    <row r="941" spans="3:11" ht="15.75" customHeight="1" x14ac:dyDescent="0.2">
      <c r="C941" s="162"/>
      <c r="K941" s="163"/>
    </row>
    <row r="942" spans="3:11" ht="15.75" customHeight="1" x14ac:dyDescent="0.2">
      <c r="C942" s="162"/>
      <c r="K942" s="163"/>
    </row>
    <row r="943" spans="3:11" ht="15.75" customHeight="1" x14ac:dyDescent="0.2">
      <c r="C943" s="162"/>
      <c r="K943" s="163"/>
    </row>
    <row r="944" spans="3:11" ht="15.75" customHeight="1" x14ac:dyDescent="0.2">
      <c r="C944" s="162"/>
      <c r="K944" s="163"/>
    </row>
    <row r="945" spans="3:11" ht="15.75" customHeight="1" x14ac:dyDescent="0.2">
      <c r="C945" s="162"/>
      <c r="K945" s="163"/>
    </row>
    <row r="946" spans="3:11" ht="15.75" customHeight="1" x14ac:dyDescent="0.2">
      <c r="C946" s="162"/>
      <c r="K946" s="163"/>
    </row>
    <row r="947" spans="3:11" ht="15.75" customHeight="1" x14ac:dyDescent="0.2">
      <c r="C947" s="162"/>
      <c r="K947" s="163"/>
    </row>
    <row r="948" spans="3:11" ht="15.75" customHeight="1" x14ac:dyDescent="0.2">
      <c r="C948" s="162"/>
      <c r="K948" s="163"/>
    </row>
    <row r="949" spans="3:11" ht="15.75" customHeight="1" x14ac:dyDescent="0.2">
      <c r="C949" s="162"/>
      <c r="K949" s="163"/>
    </row>
    <row r="950" spans="3:11" ht="15.75" customHeight="1" x14ac:dyDescent="0.2">
      <c r="C950" s="162"/>
      <c r="K950" s="163"/>
    </row>
    <row r="951" spans="3:11" ht="15.75" customHeight="1" x14ac:dyDescent="0.2">
      <c r="C951" s="162"/>
      <c r="K951" s="163"/>
    </row>
    <row r="952" spans="3:11" ht="15.75" customHeight="1" x14ac:dyDescent="0.2">
      <c r="C952" s="162"/>
      <c r="K952" s="163"/>
    </row>
    <row r="953" spans="3:11" ht="15.75" customHeight="1" x14ac:dyDescent="0.2">
      <c r="C953" s="162"/>
      <c r="K953" s="163"/>
    </row>
    <row r="954" spans="3:11" ht="15.75" customHeight="1" x14ac:dyDescent="0.2">
      <c r="C954" s="162"/>
      <c r="K954" s="163"/>
    </row>
    <row r="955" spans="3:11" ht="15.75" customHeight="1" x14ac:dyDescent="0.2">
      <c r="C955" s="162"/>
      <c r="K955" s="163"/>
    </row>
    <row r="956" spans="3:11" ht="15.75" customHeight="1" x14ac:dyDescent="0.2">
      <c r="C956" s="162"/>
      <c r="K956" s="163"/>
    </row>
    <row r="957" spans="3:11" ht="15.75" customHeight="1" x14ac:dyDescent="0.2">
      <c r="C957" s="162"/>
      <c r="K957" s="163"/>
    </row>
    <row r="958" spans="3:11" ht="15.75" customHeight="1" x14ac:dyDescent="0.2">
      <c r="C958" s="162"/>
      <c r="K958" s="163"/>
    </row>
    <row r="959" spans="3:11" ht="15.75" customHeight="1" x14ac:dyDescent="0.2">
      <c r="C959" s="162"/>
      <c r="K959" s="163"/>
    </row>
    <row r="960" spans="3:11" ht="15.75" customHeight="1" x14ac:dyDescent="0.2">
      <c r="C960" s="162"/>
      <c r="K960" s="163"/>
    </row>
    <row r="961" spans="3:11" ht="15.75" customHeight="1" x14ac:dyDescent="0.2">
      <c r="C961" s="162"/>
      <c r="K961" s="163"/>
    </row>
    <row r="962" spans="3:11" ht="15.75" customHeight="1" x14ac:dyDescent="0.2">
      <c r="C962" s="162"/>
      <c r="K962" s="163"/>
    </row>
    <row r="963" spans="3:11" ht="15.75" customHeight="1" x14ac:dyDescent="0.2">
      <c r="C963" s="162"/>
      <c r="K963" s="163"/>
    </row>
    <row r="964" spans="3:11" ht="15.75" customHeight="1" x14ac:dyDescent="0.2">
      <c r="C964" s="162"/>
      <c r="K964" s="163"/>
    </row>
    <row r="965" spans="3:11" ht="15.75" customHeight="1" x14ac:dyDescent="0.2">
      <c r="C965" s="162"/>
      <c r="K965" s="163"/>
    </row>
    <row r="966" spans="3:11" ht="15.75" customHeight="1" x14ac:dyDescent="0.2">
      <c r="C966" s="162"/>
      <c r="K966" s="163"/>
    </row>
    <row r="967" spans="3:11" ht="15.75" customHeight="1" x14ac:dyDescent="0.2">
      <c r="C967" s="162"/>
      <c r="K967" s="163"/>
    </row>
    <row r="968" spans="3:11" ht="15.75" customHeight="1" x14ac:dyDescent="0.2">
      <c r="C968" s="162"/>
      <c r="K968" s="163"/>
    </row>
    <row r="969" spans="3:11" ht="15.75" customHeight="1" x14ac:dyDescent="0.2">
      <c r="C969" s="162"/>
      <c r="K969" s="163"/>
    </row>
    <row r="970" spans="3:11" ht="15.75" customHeight="1" x14ac:dyDescent="0.2">
      <c r="C970" s="162"/>
      <c r="K970" s="163"/>
    </row>
    <row r="971" spans="3:11" ht="15.75" customHeight="1" x14ac:dyDescent="0.2">
      <c r="C971" s="162"/>
      <c r="K971" s="163"/>
    </row>
    <row r="972" spans="3:11" ht="15.75" customHeight="1" x14ac:dyDescent="0.2">
      <c r="C972" s="162"/>
      <c r="K972" s="163"/>
    </row>
    <row r="973" spans="3:11" ht="15.75" customHeight="1" x14ac:dyDescent="0.2">
      <c r="C973" s="162"/>
      <c r="K973" s="163"/>
    </row>
    <row r="974" spans="3:11" ht="15.75" customHeight="1" x14ac:dyDescent="0.2">
      <c r="C974" s="162"/>
      <c r="K974" s="163"/>
    </row>
    <row r="975" spans="3:11" ht="15.75" customHeight="1" x14ac:dyDescent="0.2">
      <c r="C975" s="162"/>
      <c r="K975" s="163"/>
    </row>
    <row r="976" spans="3:11" ht="15.75" customHeight="1" x14ac:dyDescent="0.2">
      <c r="C976" s="162"/>
      <c r="K976" s="163"/>
    </row>
    <row r="977" spans="3:11" ht="15.75" customHeight="1" x14ac:dyDescent="0.2">
      <c r="C977" s="162"/>
      <c r="K977" s="163"/>
    </row>
    <row r="978" spans="3:11" ht="15.75" customHeight="1" x14ac:dyDescent="0.2">
      <c r="C978" s="162"/>
      <c r="K978" s="163"/>
    </row>
    <row r="979" spans="3:11" ht="15.75" customHeight="1" x14ac:dyDescent="0.2">
      <c r="C979" s="162"/>
      <c r="K979" s="163"/>
    </row>
    <row r="980" spans="3:11" ht="15.75" customHeight="1" x14ac:dyDescent="0.2">
      <c r="C980" s="162"/>
      <c r="K980" s="163"/>
    </row>
    <row r="981" spans="3:11" ht="15.75" customHeight="1" x14ac:dyDescent="0.2">
      <c r="C981" s="162"/>
      <c r="K981" s="163"/>
    </row>
    <row r="982" spans="3:11" ht="15.75" customHeight="1" x14ac:dyDescent="0.2">
      <c r="C982" s="162"/>
      <c r="K982" s="163"/>
    </row>
    <row r="983" spans="3:11" ht="15.75" customHeight="1" x14ac:dyDescent="0.2">
      <c r="C983" s="162"/>
      <c r="K983" s="163"/>
    </row>
    <row r="984" spans="3:11" ht="15.75" customHeight="1" x14ac:dyDescent="0.2">
      <c r="C984" s="162"/>
      <c r="K984" s="163"/>
    </row>
    <row r="985" spans="3:11" ht="15.75" customHeight="1" x14ac:dyDescent="0.2">
      <c r="C985" s="162"/>
      <c r="K985" s="163"/>
    </row>
    <row r="986" spans="3:11" ht="15.75" customHeight="1" x14ac:dyDescent="0.2">
      <c r="C986" s="162"/>
      <c r="K986" s="163"/>
    </row>
    <row r="987" spans="3:11" ht="15.75" customHeight="1" x14ac:dyDescent="0.2">
      <c r="C987" s="162"/>
      <c r="K987" s="163"/>
    </row>
    <row r="988" spans="3:11" ht="15.75" customHeight="1" x14ac:dyDescent="0.2">
      <c r="C988" s="162"/>
      <c r="K988" s="163"/>
    </row>
    <row r="989" spans="3:11" ht="15.75" customHeight="1" x14ac:dyDescent="0.2">
      <c r="C989" s="162"/>
      <c r="K989" s="163"/>
    </row>
    <row r="990" spans="3:11" ht="15.75" customHeight="1" x14ac:dyDescent="0.2">
      <c r="C990" s="162"/>
      <c r="K990" s="163"/>
    </row>
    <row r="991" spans="3:11" ht="15.75" customHeight="1" x14ac:dyDescent="0.2">
      <c r="C991" s="162"/>
      <c r="K991" s="163"/>
    </row>
    <row r="992" spans="3:11" ht="15.75" customHeight="1" x14ac:dyDescent="0.2">
      <c r="C992" s="162"/>
      <c r="K992" s="163"/>
    </row>
    <row r="993" spans="3:11" ht="15.75" customHeight="1" x14ac:dyDescent="0.2">
      <c r="C993" s="162"/>
      <c r="K993" s="163"/>
    </row>
    <row r="994" spans="3:11" ht="15.75" customHeight="1" x14ac:dyDescent="0.2">
      <c r="C994" s="162"/>
      <c r="K994" s="163"/>
    </row>
    <row r="995" spans="3:11" ht="15.75" customHeight="1" x14ac:dyDescent="0.2">
      <c r="C995" s="162"/>
      <c r="K995" s="163"/>
    </row>
    <row r="996" spans="3:11" ht="15.75" customHeight="1" x14ac:dyDescent="0.2">
      <c r="C996" s="162"/>
      <c r="K996" s="163"/>
    </row>
    <row r="997" spans="3:11" ht="15.75" customHeight="1" x14ac:dyDescent="0.2">
      <c r="C997" s="162"/>
      <c r="K997" s="163"/>
    </row>
    <row r="998" spans="3:11" ht="15.75" customHeight="1" x14ac:dyDescent="0.2">
      <c r="C998" s="162"/>
      <c r="K998" s="163"/>
    </row>
    <row r="999" spans="3:11" ht="15.75" customHeight="1" x14ac:dyDescent="0.2">
      <c r="C999" s="162"/>
      <c r="K999" s="163"/>
    </row>
    <row r="1000" spans="3:11" ht="15.75" customHeight="1" x14ac:dyDescent="0.2">
      <c r="C1000" s="162"/>
      <c r="K1000" s="163"/>
    </row>
  </sheetData>
  <mergeCells count="74">
    <mergeCell ref="G26:H26"/>
    <mergeCell ref="G27:H27"/>
    <mergeCell ref="G48:H48"/>
    <mergeCell ref="G36:H36"/>
    <mergeCell ref="G37:H37"/>
    <mergeCell ref="G38:H38"/>
    <mergeCell ref="G39:H39"/>
    <mergeCell ref="G46:H46"/>
    <mergeCell ref="D28:D30"/>
    <mergeCell ref="G28:H28"/>
    <mergeCell ref="D31:D33"/>
    <mergeCell ref="G47:H47"/>
    <mergeCell ref="G31:H31"/>
    <mergeCell ref="G34:H34"/>
    <mergeCell ref="B54:B65"/>
    <mergeCell ref="C54:C65"/>
    <mergeCell ref="D54:D65"/>
    <mergeCell ref="E54:E65"/>
    <mergeCell ref="G20:H20"/>
    <mergeCell ref="G21:H21"/>
    <mergeCell ref="G22:H22"/>
    <mergeCell ref="G23:H23"/>
    <mergeCell ref="G35:H35"/>
    <mergeCell ref="G49:H49"/>
    <mergeCell ref="G40:H40"/>
    <mergeCell ref="G41:H41"/>
    <mergeCell ref="G42:H42"/>
    <mergeCell ref="G43:H43"/>
    <mergeCell ref="G44:H44"/>
    <mergeCell ref="G45:H45"/>
    <mergeCell ref="J54:J65"/>
    <mergeCell ref="K54:K65"/>
    <mergeCell ref="L54:L65"/>
    <mergeCell ref="A2:J2"/>
    <mergeCell ref="G5:H5"/>
    <mergeCell ref="A6:A11"/>
    <mergeCell ref="B6:B11"/>
    <mergeCell ref="G6:H6"/>
    <mergeCell ref="G7:H7"/>
    <mergeCell ref="G8:H8"/>
    <mergeCell ref="G11:H11"/>
    <mergeCell ref="G15:H15"/>
    <mergeCell ref="G16:H16"/>
    <mergeCell ref="K17:K18"/>
    <mergeCell ref="G18:H18"/>
    <mergeCell ref="G17:H17"/>
    <mergeCell ref="G19:H19"/>
    <mergeCell ref="G9:H9"/>
    <mergeCell ref="G10:H10"/>
    <mergeCell ref="A12:A25"/>
    <mergeCell ref="B12:B16"/>
    <mergeCell ref="G12:H12"/>
    <mergeCell ref="G13:H13"/>
    <mergeCell ref="G14:H14"/>
    <mergeCell ref="B17:B25"/>
    <mergeCell ref="C17:C18"/>
    <mergeCell ref="G24:H24"/>
    <mergeCell ref="G25:H25"/>
    <mergeCell ref="A27:A48"/>
    <mergeCell ref="A50:A51"/>
    <mergeCell ref="A52:A53"/>
    <mergeCell ref="A54:A65"/>
    <mergeCell ref="G50:H50"/>
    <mergeCell ref="G51:H51"/>
    <mergeCell ref="G52:H52"/>
    <mergeCell ref="G53:H53"/>
    <mergeCell ref="G54:H54"/>
    <mergeCell ref="B28:B34"/>
    <mergeCell ref="C28:C30"/>
    <mergeCell ref="C31:C33"/>
    <mergeCell ref="B35:B48"/>
    <mergeCell ref="C39:C40"/>
    <mergeCell ref="F54:F65"/>
    <mergeCell ref="G59:H59"/>
  </mergeCells>
  <hyperlinks>
    <hyperlink ref="K11" r:id="rId1" location="_x000a_%20pozitia%201409%20/pag.%2039" xr:uid="{00000000-0004-0000-0200-000000000000}"/>
  </hyperlinks>
  <pageMargins left="0.27" right="0.23" top="0.3" bottom="0.28000000000000003" header="0" footer="0"/>
  <pageSetup paperSize="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Centralizator CNAIR SA-actualiz</vt:lpstr>
      <vt:lpstr>Centralizator CNAIR SA</vt:lpstr>
      <vt:lpstr>diverse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Mona Amalia Tiplic</cp:lastModifiedBy>
  <dcterms:created xsi:type="dcterms:W3CDTF">2021-02-09T08:20:53Z</dcterms:created>
  <dcterms:modified xsi:type="dcterms:W3CDTF">2021-05-30T09:33:59Z</dcterms:modified>
</cp:coreProperties>
</file>